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19\4Q 1-Annual\"/>
    </mc:Choice>
  </mc:AlternateContent>
  <bookViews>
    <workbookView xWindow="-120" yWindow="-120" windowWidth="29040" windowHeight="15840"/>
  </bookViews>
  <sheets>
    <sheet name="ф1" sheetId="1" r:id="rId1"/>
    <sheet name="ф2" sheetId="2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2" l="1"/>
  <c r="B54" i="2" l="1"/>
  <c r="B34" i="2" l="1"/>
  <c r="B45" i="1" l="1"/>
  <c r="B47" i="1" s="1"/>
  <c r="B36" i="1"/>
  <c r="B24" i="1"/>
  <c r="B38" i="2" l="1"/>
  <c r="B23" i="2"/>
  <c r="B26" i="2" s="1"/>
  <c r="B17" i="2"/>
  <c r="B20" i="2" s="1"/>
  <c r="B14" i="2"/>
  <c r="B11" i="2"/>
  <c r="B39" i="2" l="1"/>
  <c r="B41" i="2" s="1"/>
  <c r="B55" i="2" s="1"/>
  <c r="B48" i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</calcChain>
</file>

<file path=xl/sharedStrings.xml><?xml version="1.0" encoding="utf-8"?>
<sst xmlns="http://schemas.openxmlformats.org/spreadsheetml/2006/main" count="519" uniqueCount="354">
  <si>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</si>
  <si>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</si>
  <si>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</si>
  <si>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</si>
  <si>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</si>
  <si>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</si>
  <si>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</si>
  <si>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</si>
  <si>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Дебиторская задолженность по сделкам "обратного репо"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</si>
  <si>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</si>
  <si>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</si>
  <si>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</si>
  <si>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</si>
  <si>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</si>
  <si>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</si>
  <si>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</si>
  <si>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</si>
  <si>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</si>
  <si>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</si>
  <si>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</si>
  <si>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</si>
  <si>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</si>
  <si>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Кредиторская задолженность по сделкам "репо"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</si>
  <si>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</si>
  <si>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</si>
  <si>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</si>
  <si>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</si>
  <si>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</si>
  <si>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</si>
  <si>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</si>
  <si>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</si>
  <si>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</si>
  <si>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</si>
  <si>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</si>
  <si>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</si>
  <si>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</si>
  <si>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</si>
  <si>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</si>
  <si>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</si>
  <si>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</si>
  <si>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</si>
  <si>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</si>
  <si>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</si>
  <si>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</si>
  <si>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</si>
  <si>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</si>
  <si>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</si>
  <si>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</si>
  <si>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</si>
  <si>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</si>
  <si>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</si>
  <si>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</si>
  <si>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</si>
  <si>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</si>
  <si>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</si>
  <si>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</si>
  <si>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</si>
  <si>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</si>
  <si>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</si>
  <si>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</si>
  <si>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</si>
  <si>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</si>
  <si>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</si>
  <si>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</si>
  <si>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</si>
  <si>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</si>
  <si>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</si>
  <si>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</si>
  <si>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</si>
  <si>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</si>
  <si>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(убыток) от операций с иностранной валютой и драгоценными металлами</t>
  </si>
  <si>
    <t>Чистая прибыль (убыток) от операций с ценными бумагами,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</si>
  <si>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Доход от выгодного приобретения дочерних компаний</t>
  </si>
  <si>
    <t>Дивидендный доход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</si>
  <si>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</si>
  <si>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</si>
  <si>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</si>
  <si>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</si>
  <si>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</si>
  <si>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</si>
  <si>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</si>
  <si>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</si>
  <si>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</si>
  <si>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</si>
  <si>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</si>
  <si>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</si>
  <si>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</si>
  <si>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</si>
  <si>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</si>
  <si>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</si>
  <si>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</si>
  <si>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</si>
  <si>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</si>
  <si>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</si>
  <si>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</si>
  <si>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</si>
  <si>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</si>
  <si>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</si>
  <si>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</si>
  <si>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</si>
  <si>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</si>
  <si>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</si>
  <si>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</si>
  <si>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</si>
  <si>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</si>
  <si>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</si>
  <si>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</si>
  <si>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</si>
  <si>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</si>
  <si>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</si>
  <si>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</si>
  <si>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</si>
  <si>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</si>
  <si>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</si>
  <si>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</si>
  <si>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</si>
  <si>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</si>
  <si>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</si>
  <si>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</si>
  <si>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</si>
  <si>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</si>
  <si>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</si>
  <si>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</si>
  <si>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</si>
  <si>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</si>
  <si>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</si>
  <si>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</si>
  <si>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</si>
  <si>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</si>
  <si>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</si>
  <si>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</si>
  <si>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</si>
  <si>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</si>
  <si>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</si>
  <si>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</si>
  <si>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</si>
  <si>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</si>
  <si>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</si>
  <si>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</si>
  <si>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</si>
  <si>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</si>
  <si>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</si>
  <si>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</si>
  <si>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</si>
  <si>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</si>
  <si>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</si>
  <si>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</si>
  <si>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</si>
  <si>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</si>
  <si>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</si>
  <si>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</si>
  <si>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</si>
  <si>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</si>
  <si>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</si>
  <si>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</si>
  <si>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</si>
  <si>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</si>
  <si>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</si>
  <si>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</si>
  <si>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</si>
  <si>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</si>
  <si>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</si>
  <si>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</si>
  <si>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</si>
  <si>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</si>
  <si>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</si>
  <si>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</si>
  <si>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</si>
  <si>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</si>
  <si>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</si>
  <si>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</si>
  <si>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</si>
  <si>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</si>
  <si>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</si>
  <si>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</si>
  <si>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</si>
  <si>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</si>
  <si>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</si>
  <si>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</si>
  <si>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</si>
  <si>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</si>
  <si>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</si>
  <si>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</si>
  <si>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</si>
  <si>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</si>
  <si>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</si>
  <si>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</si>
  <si>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</si>
  <si>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</si>
  <si>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</si>
  <si>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</si>
  <si>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</si>
  <si>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</si>
  <si>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</si>
  <si>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</si>
  <si>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</si>
  <si>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</si>
  <si>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</si>
  <si>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</si>
  <si>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</si>
  <si>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</si>
  <si>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</si>
  <si>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</si>
  <si>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</si>
  <si>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</si>
  <si>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</si>
  <si>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</si>
  <si>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</si>
  <si>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</si>
  <si>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</si>
  <si>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</si>
  <si>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</si>
  <si>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</si>
  <si>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</si>
  <si>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</si>
  <si>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</si>
  <si>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</si>
  <si>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</si>
  <si>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</si>
  <si>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</si>
  <si>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</si>
  <si>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</si>
  <si>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</si>
  <si>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</si>
  <si>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</si>
  <si>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</si>
  <si>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</si>
  <si>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</si>
  <si>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</si>
  <si>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</si>
  <si>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</si>
  <si>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</si>
  <si>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</si>
  <si>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</si>
  <si>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</si>
  <si>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</si>
  <si>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</si>
  <si>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</si>
  <si>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</si>
  <si>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</si>
  <si>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</si>
  <si>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</si>
  <si>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</si>
  <si>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</si>
  <si>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</si>
  <si>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</si>
  <si>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</si>
  <si>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</si>
  <si>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</si>
  <si>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</si>
  <si>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</si>
  <si>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</si>
  <si>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</si>
  <si>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</si>
  <si>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</si>
  <si>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</si>
  <si>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</si>
  <si>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</si>
  <si>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</si>
  <si>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</si>
  <si>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</si>
  <si>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</si>
  <si>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</si>
  <si>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</si>
  <si>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</si>
  <si>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</si>
  <si>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</si>
  <si>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</si>
  <si>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</si>
  <si>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</si>
  <si>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</si>
  <si>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</si>
  <si>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</si>
  <si>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</si>
  <si>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</si>
  <si>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</si>
  <si>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</si>
  <si>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</si>
  <si>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</si>
  <si>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</si>
  <si>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</si>
  <si>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</si>
  <si>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</si>
  <si>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</si>
  <si>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</si>
  <si>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</si>
  <si>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</si>
  <si>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</si>
  <si>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</si>
  <si>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</si>
  <si>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</si>
  <si>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</si>
  <si>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</si>
  <si>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</si>
  <si>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</si>
  <si>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</si>
  <si>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</si>
  <si>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</si>
  <si>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</si>
  <si>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</si>
  <si>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</si>
  <si>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</si>
  <si>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</si>
  <si>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</si>
  <si>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</si>
  <si>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</si>
  <si>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</si>
  <si>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</si>
  <si>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</si>
  <si>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</si>
  <si>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</si>
  <si>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</si>
  <si>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</si>
  <si>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</si>
  <si>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</si>
  <si>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</si>
  <si>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</si>
  <si>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</si>
  <si>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</si>
  <si>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</si>
  <si>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</si>
  <si>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</si>
  <si>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</si>
  <si>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</si>
  <si>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</si>
  <si>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</si>
  <si>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</si>
  <si>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</si>
  <si>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</si>
  <si>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</si>
  <si>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</si>
  <si>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</si>
  <si>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</si>
  <si>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</si>
  <si>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</si>
  <si>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</si>
  <si>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</si>
  <si>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</si>
  <si>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</si>
  <si>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</si>
  <si>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</si>
  <si>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Производные финансовые обязательства</t>
  </si>
  <si>
    <t xml:space="preserve">Финансовый Директор, член Правления                                              </t>
  </si>
  <si>
    <t>Мустафаева А.И.</t>
  </si>
  <si>
    <t xml:space="preserve">  по состоянию на 31 декабря 2019 года</t>
  </si>
  <si>
    <t>12 месяцев 
2019 г.*</t>
  </si>
  <si>
    <t>Приобретенное право требования к МФРК по векселю</t>
  </si>
  <si>
    <t>Налог на прибыль, относящийся к компонентам прочего совокупного дохода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</si>
  <si>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</si>
  <si>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</si>
  <si>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</si>
  <si>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</si>
  <si>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Расход от признания дисконта по выпущенным облигациям и привлеченным займам</t>
  </si>
  <si>
    <t>Доход от восстановления убытков от обесценения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</si>
</sst>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</numFmts>
  <fonts count="2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>
      <alignment horizontal="center" vertical="top"/>
    </xf>
    <xf numFmtId="168" fontId="8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26" fillId="0" borderId="0">
      <alignment horizontal="right" vertical="top"/>
    </xf>
  </cellStyleXfs>
  <cellXfs count="161">
    <xf numFmtId="0" fontId="0" fillId="0" borderId="0" xfId="0"/>
    <xf numFmtId="0" fontId="3" fillId="0" borderId="0" xfId="0" applyFont="1"/>
    <xf numFmtId="166" fontId="2" fillId="0" borderId="21" xfId="0" applyNumberFormat="1" applyFont="1" applyBorder="1" applyAlignment="1">
      <alignment horizontal="right" wrapText="1" indent="1"/>
    </xf>
    <xf numFmtId="0" fontId="3" fillId="0" borderId="0" xfId="0" applyFont="1" applyAlignment="1">
      <alignment vertical="top" wrapText="1"/>
    </xf>
    <xf numFmtId="0" fontId="6" fillId="0" borderId="0" xfId="0" applyFont="1"/>
    <xf numFmtId="167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horizontal="left" vertical="center" wrapText="1"/>
    </xf>
    <xf numFmtId="167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3" fontId="5" fillId="0" borderId="13" xfId="2" quotePrefix="1" applyNumberFormat="1" applyFont="1" applyBorder="1" applyAlignment="1">
      <alignment horizontal="center" vertical="center" wrapText="1"/>
    </xf>
    <xf numFmtId="169" fontId="2" fillId="0" borderId="14" xfId="3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9" fontId="2" fillId="0" borderId="21" xfId="3" applyNumberFormat="1" applyFont="1" applyBorder="1" applyAlignment="1">
      <alignment horizontal="center" wrapText="1"/>
    </xf>
    <xf numFmtId="169" fontId="2" fillId="0" borderId="21" xfId="3" applyNumberFormat="1" applyFont="1" applyBorder="1" applyAlignment="1">
      <alignment horizontal="right" wrapText="1" indent="1"/>
    </xf>
    <xf numFmtId="0" fontId="2" fillId="0" borderId="15" xfId="0" applyFont="1" applyBorder="1" applyAlignment="1">
      <alignment wrapText="1"/>
    </xf>
    <xf numFmtId="166" fontId="2" fillId="0" borderId="16" xfId="0" applyNumberFormat="1" applyFont="1" applyBorder="1" applyAlignment="1">
      <alignment horizontal="center" wrapText="1"/>
    </xf>
    <xf numFmtId="166" fontId="2" fillId="0" borderId="17" xfId="0" applyNumberFormat="1" applyFont="1" applyBorder="1" applyAlignment="1">
      <alignment horizontal="right" wrapText="1" indent="1"/>
    </xf>
    <xf numFmtId="0" fontId="2" fillId="0" borderId="6" xfId="0" applyFont="1" applyBorder="1"/>
    <xf numFmtId="166" fontId="2" fillId="0" borderId="7" xfId="0" applyNumberFormat="1" applyFont="1" applyBorder="1" applyAlignment="1">
      <alignment horizontal="center" wrapText="1"/>
    </xf>
    <xf numFmtId="166" fontId="2" fillId="0" borderId="8" xfId="0" applyNumberFormat="1" applyFont="1" applyBorder="1" applyAlignment="1">
      <alignment horizontal="right" wrapText="1" indent="1"/>
    </xf>
    <xf numFmtId="0" fontId="3" fillId="0" borderId="6" xfId="0" applyFont="1" applyBorder="1" applyAlignment="1">
      <alignment vertical="center" wrapText="1"/>
    </xf>
    <xf numFmtId="166" fontId="3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166" fontId="3" fillId="0" borderId="10" xfId="0" applyNumberFormat="1" applyFont="1" applyBorder="1" applyAlignment="1">
      <alignment horizontal="center" wrapText="1"/>
    </xf>
    <xf numFmtId="166" fontId="2" fillId="0" borderId="11" xfId="0" applyNumberFormat="1" applyFont="1" applyBorder="1" applyAlignment="1">
      <alignment horizontal="right" wrapText="1" indent="1"/>
    </xf>
    <xf numFmtId="0" fontId="2" fillId="0" borderId="1" xfId="0" applyFont="1" applyBorder="1" applyAlignment="1">
      <alignment vertical="center" wrapText="1"/>
    </xf>
    <xf numFmtId="166" fontId="3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166" fontId="2" fillId="0" borderId="22" xfId="0" applyNumberFormat="1" applyFont="1" applyBorder="1" applyAlignment="1">
      <alignment horizontal="center" wrapText="1"/>
    </xf>
    <xf numFmtId="166" fontId="2" fillId="0" borderId="4" xfId="0" applyNumberFormat="1" applyFont="1" applyBorder="1" applyAlignment="1">
      <alignment horizontal="center" wrapText="1"/>
    </xf>
    <xf numFmtId="166" fontId="2" fillId="0" borderId="26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vertical="center" wrapText="1"/>
    </xf>
    <xf numFmtId="166" fontId="2" fillId="0" borderId="28" xfId="0" applyNumberFormat="1" applyFont="1" applyBorder="1" applyAlignment="1">
      <alignment horizontal="center" wrapText="1"/>
    </xf>
    <xf numFmtId="166" fontId="2" fillId="0" borderId="29" xfId="0" applyNumberFormat="1" applyFont="1" applyBorder="1" applyAlignment="1">
      <alignment horizontal="right" wrapText="1" inden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/>
    </xf>
    <xf numFmtId="169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wrapText="1"/>
    </xf>
    <xf numFmtId="3" fontId="5" fillId="0" borderId="14" xfId="2" quotePrefix="1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0" fillId="0" borderId="16" xfId="0" applyFont="1" applyBorder="1"/>
    <xf numFmtId="165" fontId="10" fillId="0" borderId="17" xfId="1" applyNumberFormat="1" applyFont="1" applyBorder="1"/>
    <xf numFmtId="0" fontId="10" fillId="0" borderId="6" xfId="0" applyFont="1" applyBorder="1" applyAlignment="1">
      <alignment wrapText="1"/>
    </xf>
    <xf numFmtId="0" fontId="10" fillId="0" borderId="7" xfId="0" applyFont="1" applyBorder="1"/>
    <xf numFmtId="166" fontId="10" fillId="0" borderId="8" xfId="1" applyNumberFormat="1" applyFont="1" applyBorder="1"/>
    <xf numFmtId="0" fontId="10" fillId="0" borderId="9" xfId="0" applyFont="1" applyBorder="1" applyAlignment="1">
      <alignment wrapText="1"/>
    </xf>
    <xf numFmtId="0" fontId="10" fillId="0" borderId="10" xfId="0" applyFont="1" applyBorder="1"/>
    <xf numFmtId="166" fontId="10" fillId="0" borderId="11" xfId="1" applyNumberFormat="1" applyFont="1" applyBorder="1"/>
    <xf numFmtId="0" fontId="10" fillId="0" borderId="2" xfId="0" applyFont="1" applyBorder="1"/>
    <xf numFmtId="0" fontId="10" fillId="0" borderId="22" xfId="0" applyFont="1" applyBorder="1"/>
    <xf numFmtId="0" fontId="10" fillId="0" borderId="15" xfId="0" applyFont="1" applyBorder="1" applyAlignment="1">
      <alignment wrapText="1"/>
    </xf>
    <xf numFmtId="166" fontId="10" fillId="0" borderId="17" xfId="1" applyNumberFormat="1" applyFont="1" applyBorder="1"/>
    <xf numFmtId="166" fontId="9" fillId="0" borderId="17" xfId="1" applyNumberFormat="1" applyFont="1" applyBorder="1"/>
    <xf numFmtId="0" fontId="10" fillId="0" borderId="3" xfId="0" applyFont="1" applyBorder="1" applyAlignment="1">
      <alignment wrapText="1"/>
    </xf>
    <xf numFmtId="0" fontId="10" fillId="0" borderId="4" xfId="0" applyFont="1" applyBorder="1"/>
    <xf numFmtId="166" fontId="10" fillId="0" borderId="5" xfId="1" applyNumberFormat="1" applyFont="1" applyBorder="1"/>
    <xf numFmtId="0" fontId="10" fillId="0" borderId="0" xfId="0" applyFont="1"/>
    <xf numFmtId="3" fontId="11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1" applyNumberFormat="1" applyFont="1"/>
    <xf numFmtId="0" fontId="9" fillId="0" borderId="1" xfId="0" applyFont="1" applyBorder="1" applyAlignment="1">
      <alignment wrapText="1"/>
    </xf>
    <xf numFmtId="0" fontId="9" fillId="0" borderId="2" xfId="0" applyFont="1" applyBorder="1"/>
    <xf numFmtId="166" fontId="9" fillId="0" borderId="21" xfId="1" applyNumberFormat="1" applyFont="1" applyBorder="1"/>
    <xf numFmtId="0" fontId="9" fillId="0" borderId="6" xfId="0" applyFont="1" applyBorder="1" applyAlignment="1">
      <alignment wrapText="1"/>
    </xf>
    <xf numFmtId="166" fontId="9" fillId="0" borderId="8" xfId="1" applyNumberFormat="1" applyFont="1" applyBorder="1"/>
    <xf numFmtId="0" fontId="10" fillId="0" borderId="25" xfId="0" applyFont="1" applyBorder="1" applyAlignment="1">
      <alignment wrapText="1"/>
    </xf>
    <xf numFmtId="166" fontId="10" fillId="0" borderId="26" xfId="1" applyNumberFormat="1" applyFont="1" applyBorder="1"/>
    <xf numFmtId="0" fontId="10" fillId="0" borderId="18" xfId="0" applyFont="1" applyBorder="1" applyAlignment="1">
      <alignment wrapText="1"/>
    </xf>
    <xf numFmtId="0" fontId="10" fillId="0" borderId="19" xfId="0" applyFont="1" applyBorder="1"/>
    <xf numFmtId="166" fontId="10" fillId="0" borderId="20" xfId="1" applyNumberFormat="1" applyFont="1" applyBorder="1"/>
    <xf numFmtId="0" fontId="10" fillId="0" borderId="12" xfId="0" applyFont="1" applyBorder="1" applyAlignment="1">
      <alignment wrapText="1"/>
    </xf>
    <xf numFmtId="0" fontId="10" fillId="0" borderId="13" xfId="0" applyFont="1" applyBorder="1"/>
    <xf numFmtId="0" fontId="9" fillId="0" borderId="7" xfId="0" applyFont="1" applyBorder="1" applyAlignment="1">
      <alignment wrapText="1"/>
    </xf>
    <xf numFmtId="3" fontId="3" fillId="0" borderId="0" xfId="0" applyNumberFormat="1" applyFont="1"/>
    <xf numFmtId="0" fontId="14" fillId="0" borderId="0" xfId="0" applyFont="1" applyAlignment="1">
      <alignment horizontal="left" vertical="center" indent="2"/>
    </xf>
    <xf numFmtId="0" fontId="16" fillId="0" borderId="0" xfId="0" applyFont="1" applyAlignment="1">
      <alignment horizontal="justify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7" fillId="0" borderId="0" xfId="0" applyFont="1" applyAlignment="1">
      <alignment horizontal="right" vertical="center" wrapText="1"/>
    </xf>
    <xf numFmtId="0" fontId="17" fillId="0" borderId="30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0" fillId="0" borderId="0" xfId="0" applyNumberFormat="1"/>
    <xf numFmtId="3" fontId="17" fillId="0" borderId="0" xfId="0" applyNumberFormat="1" applyFont="1" applyAlignment="1">
      <alignment horizontal="right" vertical="center" wrapText="1" indent="1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 indent="1"/>
    </xf>
    <xf numFmtId="3" fontId="19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vertical="center"/>
    </xf>
    <xf numFmtId="3" fontId="17" fillId="0" borderId="30" xfId="0" applyNumberFormat="1" applyFont="1" applyBorder="1" applyAlignment="1">
      <alignment horizontal="right" vertical="center" wrapText="1" indent="1"/>
    </xf>
    <xf numFmtId="3" fontId="17" fillId="0" borderId="31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justify"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/>
    <xf numFmtId="0" fontId="17" fillId="0" borderId="0" xfId="0" applyFont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3" fillId="0" borderId="0" xfId="0" applyFont="1" applyAlignment="1"/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7" fillId="0" borderId="30" xfId="0" applyNumberFormat="1" applyFont="1" applyBorder="1" applyAlignment="1">
      <alignment horizontal="right" vertical="center"/>
    </xf>
    <xf numFmtId="3" fontId="17" fillId="0" borderId="31" xfId="0" applyNumberFormat="1" applyFont="1" applyBorder="1" applyAlignment="1">
      <alignment horizontal="right" vertical="center"/>
    </xf>
    <xf numFmtId="165" fontId="19" fillId="0" borderId="0" xfId="1" applyNumberFormat="1" applyFont="1" applyAlignment="1">
      <alignment horizontal="right" vertical="center"/>
    </xf>
    <xf numFmtId="2" fontId="19" fillId="0" borderId="0" xfId="1" applyNumberFormat="1" applyFont="1" applyAlignment="1">
      <alignment horizontal="right" vertical="center"/>
    </xf>
    <xf numFmtId="165" fontId="0" fillId="0" borderId="0" xfId="1" applyNumberFormat="1" applyFont="1"/>
    <xf numFmtId="0" fontId="13" fillId="0" borderId="0" xfId="0" applyFont="1" applyAlignment="1">
      <alignment vertical="center" wrapText="1"/>
    </xf>
    <xf numFmtId="3" fontId="17" fillId="0" borderId="32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indent="2"/>
    </xf>
    <xf numFmtId="0" fontId="19" fillId="0" borderId="0" xfId="0" applyFont="1" applyAlignment="1">
      <alignment vertical="center" wrapText="1"/>
    </xf>
    <xf numFmtId="3" fontId="17" fillId="0" borderId="33" xfId="0" applyNumberFormat="1" applyFont="1" applyBorder="1" applyAlignment="1">
      <alignment horizontal="right" vertical="center" wrapText="1" indent="1"/>
    </xf>
    <xf numFmtId="3" fontId="19" fillId="0" borderId="30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horizontal="left" vertical="center" wrapText="1" indent="1"/>
    </xf>
    <xf numFmtId="4" fontId="17" fillId="0" borderId="32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7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2" fillId="0" borderId="6" xfId="0" applyFont="1" applyBorder="1" applyAlignment="1">
      <alignment wrapText="1"/>
    </xf>
    <xf numFmtId="0" fontId="23" fillId="0" borderId="9" xfId="0" applyFont="1" applyBorder="1" applyAlignment="1">
      <alignment vertical="center" wrapText="1"/>
    </xf>
    <xf numFmtId="166" fontId="24" fillId="0" borderId="11" xfId="0" applyNumberFormat="1" applyFont="1" applyBorder="1" applyAlignment="1">
      <alignment horizontal="right" wrapText="1" indent="1"/>
    </xf>
    <xf numFmtId="0" fontId="23" fillId="0" borderId="6" xfId="0" applyFont="1" applyBorder="1" applyAlignment="1">
      <alignment vertical="center" wrapText="1"/>
    </xf>
    <xf numFmtId="0" fontId="10" fillId="0" borderId="6" xfId="0" applyFont="1" applyFill="1" applyBorder="1" applyAlignment="1">
      <alignment wrapText="1"/>
    </xf>
    <xf numFmtId="166" fontId="10" fillId="0" borderId="8" xfId="1" applyNumberFormat="1" applyFont="1" applyFill="1" applyBorder="1"/>
    <xf numFmtId="0" fontId="10" fillId="0" borderId="9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6" fontId="9" fillId="0" borderId="21" xfId="1" applyNumberFormat="1" applyFont="1" applyFill="1" applyBorder="1"/>
    <xf numFmtId="0" fontId="9" fillId="0" borderId="3" xfId="0" applyFont="1" applyBorder="1" applyAlignment="1">
      <alignment wrapText="1"/>
    </xf>
    <xf numFmtId="169" fontId="2" fillId="0" borderId="17" xfId="3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166" fontId="10" fillId="0" borderId="34" xfId="1" applyNumberFormat="1" applyFont="1" applyFill="1" applyBorder="1"/>
    <xf numFmtId="0" fontId="10" fillId="0" borderId="3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39" xfId="0" applyFont="1" applyBorder="1" applyAlignment="1">
      <alignment wrapText="1"/>
    </xf>
    <xf numFmtId="165" fontId="9" fillId="0" borderId="21" xfId="1" applyNumberFormat="1" applyFont="1" applyBorder="1" applyAlignment="1">
      <alignment wrapText="1"/>
    </xf>
    <xf numFmtId="165" fontId="9" fillId="0" borderId="26" xfId="1" applyNumberFormat="1" applyFont="1" applyBorder="1" applyAlignment="1">
      <alignment wrapText="1"/>
    </xf>
    <xf numFmtId="166" fontId="10" fillId="0" borderId="21" xfId="1" applyNumberFormat="1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/>
  </cellXfs>
  <cellStyles count="6">
    <cellStyle name="S2" xfId="5"/>
    <cellStyle name="S4" xfId="2"/>
    <cellStyle name="Обычный" xfId="0" builtinId="0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view="pageBreakPreview" topLeftCell="A19" zoomScale="80" zoomScaleNormal="70" zoomScaleSheetLayoutView="80" workbookViewId="0">
      <selection activeCell="B44" sqref="B44"/>
    </sheetView>
  </sheetViews>
  <sheetFormatPr defaultRowHeight="18.75" x14ac:dyDescent="0.3"/>
  <cols>
    <col min="1" max="1" width="92.140625" style="70" customWidth="1"/>
    <col min="2" max="2" width="23.85546875" style="71" customWidth="1"/>
    <col min="3" max="16384" width="9.140625" style="67"/>
  </cols>
  <sheetData>
    <row r="1" spans="1:2" x14ac:dyDescent="0.3">
      <c r="A1" s="154" t="s">
        <v>39</v>
      </c>
      <c r="B1" s="154"/>
    </row>
    <row r="2" spans="1:2" x14ac:dyDescent="0.3">
      <c r="A2" s="154" t="s">
        <v>40</v>
      </c>
      <c r="B2" s="154"/>
    </row>
    <row r="3" spans="1:2" x14ac:dyDescent="0.3">
      <c r="A3" s="154" t="s">
        <v>41</v>
      </c>
      <c r="B3" s="154"/>
    </row>
    <row r="4" spans="1:2" x14ac:dyDescent="0.3">
      <c r="A4" s="154" t="s">
        <v>344</v>
      </c>
      <c r="B4" s="154"/>
    </row>
    <row r="5" spans="1:2" x14ac:dyDescent="0.3">
      <c r="A5" s="155"/>
      <c r="B5" s="155"/>
    </row>
    <row r="6" spans="1:2" ht="19.5" thickBot="1" x14ac:dyDescent="0.35">
      <c r="A6" s="14"/>
      <c r="B6" s="47" t="s">
        <v>43</v>
      </c>
    </row>
    <row r="7" spans="1:2" ht="57" thickBot="1" x14ac:dyDescent="0.35">
      <c r="A7" s="48"/>
      <c r="B7" s="49" t="s">
        <v>44</v>
      </c>
    </row>
    <row r="8" spans="1:2" x14ac:dyDescent="0.3">
      <c r="A8" s="50" t="s">
        <v>1</v>
      </c>
      <c r="B8" s="52"/>
    </row>
    <row r="9" spans="1:2" x14ac:dyDescent="0.3">
      <c r="A9" s="133" t="s">
        <v>2</v>
      </c>
      <c r="B9" s="134">
        <v>276882844</v>
      </c>
    </row>
    <row r="10" spans="1:2" x14ac:dyDescent="0.3">
      <c r="A10" s="133" t="s">
        <v>3</v>
      </c>
      <c r="B10" s="134">
        <v>3548489</v>
      </c>
    </row>
    <row r="11" spans="1:2" ht="38.25" customHeight="1" x14ac:dyDescent="0.3">
      <c r="A11" s="133" t="s">
        <v>4</v>
      </c>
      <c r="B11" s="134">
        <v>13991239</v>
      </c>
    </row>
    <row r="12" spans="1:2" x14ac:dyDescent="0.3">
      <c r="A12" s="133" t="s">
        <v>346</v>
      </c>
      <c r="B12" s="134">
        <v>70240616</v>
      </c>
    </row>
    <row r="13" spans="1:2" ht="56.25" x14ac:dyDescent="0.3">
      <c r="A13" s="133" t="s">
        <v>5</v>
      </c>
      <c r="B13" s="134">
        <v>367459619</v>
      </c>
    </row>
    <row r="14" spans="1:2" x14ac:dyDescent="0.3">
      <c r="A14" s="133" t="s">
        <v>6</v>
      </c>
      <c r="B14" s="134">
        <v>416097873</v>
      </c>
    </row>
    <row r="15" spans="1:2" ht="37.5" x14ac:dyDescent="0.3">
      <c r="A15" s="133" t="s">
        <v>7</v>
      </c>
      <c r="B15" s="134">
        <v>242144867</v>
      </c>
    </row>
    <row r="16" spans="1:2" x14ac:dyDescent="0.3">
      <c r="A16" s="133" t="s">
        <v>8</v>
      </c>
      <c r="B16" s="134">
        <v>24563139</v>
      </c>
    </row>
    <row r="17" spans="1:2" x14ac:dyDescent="0.3">
      <c r="A17" s="133" t="s">
        <v>9</v>
      </c>
      <c r="B17" s="134">
        <v>36240723</v>
      </c>
    </row>
    <row r="18" spans="1:2" x14ac:dyDescent="0.3">
      <c r="A18" s="133" t="s">
        <v>10</v>
      </c>
      <c r="B18" s="134">
        <v>12529555</v>
      </c>
    </row>
    <row r="19" spans="1:2" x14ac:dyDescent="0.3">
      <c r="A19" s="133" t="s">
        <v>11</v>
      </c>
      <c r="B19" s="134">
        <v>3313235</v>
      </c>
    </row>
    <row r="20" spans="1:2" x14ac:dyDescent="0.3">
      <c r="A20" s="133" t="s">
        <v>12</v>
      </c>
      <c r="B20" s="134">
        <v>15518153</v>
      </c>
    </row>
    <row r="21" spans="1:2" x14ac:dyDescent="0.3">
      <c r="A21" s="133" t="s">
        <v>13</v>
      </c>
      <c r="B21" s="134">
        <v>706306</v>
      </c>
    </row>
    <row r="22" spans="1:2" x14ac:dyDescent="0.3">
      <c r="A22" s="133" t="s">
        <v>14</v>
      </c>
      <c r="B22" s="134">
        <v>2411599</v>
      </c>
    </row>
    <row r="23" spans="1:2" ht="19.5" thickBot="1" x14ac:dyDescent="0.35">
      <c r="A23" s="135" t="s">
        <v>15</v>
      </c>
      <c r="B23" s="134">
        <v>19276212</v>
      </c>
    </row>
    <row r="24" spans="1:2" ht="19.5" thickBot="1" x14ac:dyDescent="0.35">
      <c r="A24" s="136" t="s">
        <v>16</v>
      </c>
      <c r="B24" s="137">
        <f>SUM(B9:B23)</f>
        <v>1504924469</v>
      </c>
    </row>
    <row r="25" spans="1:2" x14ac:dyDescent="0.3">
      <c r="A25" s="140" t="s">
        <v>17</v>
      </c>
      <c r="B25" s="141"/>
    </row>
    <row r="26" spans="1:2" x14ac:dyDescent="0.3">
      <c r="A26" s="133" t="s">
        <v>341</v>
      </c>
      <c r="B26" s="134">
        <v>29216</v>
      </c>
    </row>
    <row r="27" spans="1:2" x14ac:dyDescent="0.3">
      <c r="A27" s="133" t="s">
        <v>18</v>
      </c>
      <c r="B27" s="134">
        <v>9836151</v>
      </c>
    </row>
    <row r="28" spans="1:2" x14ac:dyDescent="0.3">
      <c r="A28" s="133" t="s">
        <v>19</v>
      </c>
      <c r="B28" s="134">
        <v>791318257</v>
      </c>
    </row>
    <row r="29" spans="1:2" x14ac:dyDescent="0.3">
      <c r="A29" s="133" t="s">
        <v>20</v>
      </c>
      <c r="B29" s="134">
        <v>148078676</v>
      </c>
    </row>
    <row r="30" spans="1:2" x14ac:dyDescent="0.3">
      <c r="A30" s="133" t="s">
        <v>21</v>
      </c>
      <c r="B30" s="134">
        <v>72761039</v>
      </c>
    </row>
    <row r="31" spans="1:2" x14ac:dyDescent="0.3">
      <c r="A31" s="133" t="s">
        <v>22</v>
      </c>
      <c r="B31" s="134">
        <v>6292690</v>
      </c>
    </row>
    <row r="32" spans="1:2" x14ac:dyDescent="0.3">
      <c r="A32" s="133" t="s">
        <v>23</v>
      </c>
      <c r="B32" s="134">
        <v>5959407</v>
      </c>
    </row>
    <row r="33" spans="1:2" x14ac:dyDescent="0.3">
      <c r="A33" s="53" t="s">
        <v>24</v>
      </c>
      <c r="B33" s="134">
        <v>79655164</v>
      </c>
    </row>
    <row r="34" spans="1:2" x14ac:dyDescent="0.3">
      <c r="A34" s="53" t="s">
        <v>25</v>
      </c>
      <c r="B34" s="134">
        <v>24341</v>
      </c>
    </row>
    <row r="35" spans="1:2" ht="19.5" thickBot="1" x14ac:dyDescent="0.35">
      <c r="A35" s="56" t="s">
        <v>26</v>
      </c>
      <c r="B35" s="134">
        <v>22942625</v>
      </c>
    </row>
    <row r="36" spans="1:2" ht="19.5" thickBot="1" x14ac:dyDescent="0.35">
      <c r="A36" s="72" t="s">
        <v>27</v>
      </c>
      <c r="B36" s="74">
        <f>SUM(B26:B35)</f>
        <v>1136897566</v>
      </c>
    </row>
    <row r="37" spans="1:2" x14ac:dyDescent="0.3">
      <c r="A37" s="50" t="s">
        <v>28</v>
      </c>
      <c r="B37" s="63"/>
    </row>
    <row r="38" spans="1:2" x14ac:dyDescent="0.3">
      <c r="A38" s="53" t="s">
        <v>29</v>
      </c>
      <c r="B38" s="134">
        <v>89937021</v>
      </c>
    </row>
    <row r="39" spans="1:2" x14ac:dyDescent="0.3">
      <c r="A39" s="53" t="s">
        <v>30</v>
      </c>
      <c r="B39" s="134">
        <v>-149486</v>
      </c>
    </row>
    <row r="40" spans="1:2" x14ac:dyDescent="0.3">
      <c r="A40" s="53" t="s">
        <v>348</v>
      </c>
      <c r="B40" s="134">
        <v>4680258</v>
      </c>
    </row>
    <row r="41" spans="1:2" x14ac:dyDescent="0.3">
      <c r="A41" s="53" t="s">
        <v>329</v>
      </c>
      <c r="B41" s="134">
        <v>3228719</v>
      </c>
    </row>
    <row r="42" spans="1:2" x14ac:dyDescent="0.3">
      <c r="A42" s="53" t="s">
        <v>32</v>
      </c>
      <c r="B42" s="134">
        <v>776645</v>
      </c>
    </row>
    <row r="43" spans="1:2" x14ac:dyDescent="0.3">
      <c r="A43" s="53" t="s">
        <v>33</v>
      </c>
      <c r="B43" s="134">
        <v>-15</v>
      </c>
    </row>
    <row r="44" spans="1:2" ht="19.5" thickBot="1" x14ac:dyDescent="0.35">
      <c r="A44" s="56" t="s">
        <v>34</v>
      </c>
      <c r="B44" s="134">
        <v>269553761</v>
      </c>
    </row>
    <row r="45" spans="1:2" ht="19.5" thickBot="1" x14ac:dyDescent="0.35">
      <c r="A45" s="72" t="s">
        <v>35</v>
      </c>
      <c r="B45" s="74">
        <f>SUM(B38:B44)</f>
        <v>368026903</v>
      </c>
    </row>
    <row r="46" spans="1:2" ht="19.5" thickBot="1" x14ac:dyDescent="0.35">
      <c r="A46" s="138" t="s">
        <v>36</v>
      </c>
      <c r="B46" s="134">
        <v>0</v>
      </c>
    </row>
    <row r="47" spans="1:2" ht="19.5" thickBot="1" x14ac:dyDescent="0.35">
      <c r="A47" s="72" t="s">
        <v>37</v>
      </c>
      <c r="B47" s="74">
        <f>B45</f>
        <v>368026903</v>
      </c>
    </row>
    <row r="48" spans="1:2" ht="19.5" thickBot="1" x14ac:dyDescent="0.35">
      <c r="A48" s="72" t="s">
        <v>38</v>
      </c>
      <c r="B48" s="74">
        <f>B47+B36</f>
        <v>1504924469</v>
      </c>
    </row>
    <row r="51" spans="1:3" x14ac:dyDescent="0.3">
      <c r="A51" s="3" t="s">
        <v>45</v>
      </c>
      <c r="B51" s="1"/>
      <c r="C51" s="4"/>
    </row>
    <row r="52" spans="1:3" x14ac:dyDescent="0.3">
      <c r="A52" s="1"/>
      <c r="B52" s="68"/>
      <c r="C52" s="4"/>
    </row>
    <row r="53" spans="1:3" x14ac:dyDescent="0.3">
      <c r="A53" s="5" t="s">
        <v>342</v>
      </c>
      <c r="B53" s="6" t="s">
        <v>343</v>
      </c>
      <c r="C53" s="4"/>
    </row>
    <row r="54" spans="1:3" x14ac:dyDescent="0.3">
      <c r="A54" s="7"/>
      <c r="B54" s="69"/>
      <c r="C54" s="4"/>
    </row>
    <row r="55" spans="1:3" x14ac:dyDescent="0.3">
      <c r="A55" s="8"/>
      <c r="B55" s="69"/>
      <c r="C55" s="4"/>
    </row>
    <row r="56" spans="1:3" x14ac:dyDescent="0.3">
      <c r="A56" s="5" t="s">
        <v>48</v>
      </c>
      <c r="B56" s="9" t="s">
        <v>49</v>
      </c>
      <c r="C56" s="4"/>
    </row>
    <row r="57" spans="1:3" x14ac:dyDescent="0.3">
      <c r="A57" s="5"/>
      <c r="B57" s="9"/>
      <c r="C57" s="4"/>
    </row>
    <row r="58" spans="1:3" x14ac:dyDescent="0.3">
      <c r="A58" s="1"/>
      <c r="B58" s="9"/>
      <c r="C58" s="4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84" fitToHeight="0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7"/>
  <sheetViews>
    <sheetView view="pageBreakPreview" zoomScale="90" zoomScaleNormal="90" zoomScaleSheetLayoutView="90" workbookViewId="0">
      <selection activeCell="L25" sqref="L25"/>
    </sheetView>
  </sheetViews>
  <sheetFormatPr defaultRowHeight="18.75" x14ac:dyDescent="0.3"/>
  <cols>
    <col min="1" max="1" width="91.140625" style="70" customWidth="1"/>
    <col min="2" max="2" width="23.85546875" style="67" customWidth="1"/>
    <col min="3" max="16384" width="9.140625" style="67"/>
  </cols>
  <sheetData>
    <row r="1" spans="1:2" x14ac:dyDescent="0.3">
      <c r="A1" s="156" t="s">
        <v>50</v>
      </c>
      <c r="B1" s="156"/>
    </row>
    <row r="2" spans="1:2" x14ac:dyDescent="0.3">
      <c r="A2" s="156" t="s">
        <v>40</v>
      </c>
      <c r="B2" s="156"/>
    </row>
    <row r="3" spans="1:2" x14ac:dyDescent="0.3">
      <c r="A3" s="154" t="s">
        <v>41</v>
      </c>
      <c r="B3" s="154"/>
    </row>
    <row r="4" spans="1:2" x14ac:dyDescent="0.3">
      <c r="A4" s="154" t="s">
        <v>344</v>
      </c>
      <c r="B4" s="154"/>
    </row>
    <row r="5" spans="1:2" x14ac:dyDescent="0.3">
      <c r="A5" s="157"/>
      <c r="B5" s="157"/>
    </row>
    <row r="6" spans="1:2" ht="19.5" thickBot="1" x14ac:dyDescent="0.35">
      <c r="A6" s="16"/>
      <c r="B6" s="44" t="s">
        <v>43</v>
      </c>
    </row>
    <row r="7" spans="1:2" ht="37.5" x14ac:dyDescent="0.3">
      <c r="A7" s="11"/>
      <c r="B7" s="139" t="s">
        <v>345</v>
      </c>
    </row>
    <row r="8" spans="1:2" ht="37.5" x14ac:dyDescent="0.3">
      <c r="A8" s="142" t="s">
        <v>331</v>
      </c>
      <c r="B8" s="55">
        <v>112861060</v>
      </c>
    </row>
    <row r="9" spans="1:2" x14ac:dyDescent="0.3">
      <c r="A9" s="143" t="s">
        <v>330</v>
      </c>
      <c r="B9" s="55">
        <v>894525</v>
      </c>
    </row>
    <row r="10" spans="1:2" ht="19.5" thickBot="1" x14ac:dyDescent="0.35">
      <c r="A10" s="143" t="s">
        <v>52</v>
      </c>
      <c r="B10" s="55">
        <v>-62479181</v>
      </c>
    </row>
    <row r="11" spans="1:2" ht="19.5" thickBot="1" x14ac:dyDescent="0.35">
      <c r="A11" s="144" t="s">
        <v>53</v>
      </c>
      <c r="B11" s="74">
        <f>B8+B10+B9</f>
        <v>51276404</v>
      </c>
    </row>
    <row r="12" spans="1:2" x14ac:dyDescent="0.3">
      <c r="A12" s="145" t="s">
        <v>54</v>
      </c>
      <c r="B12" s="55">
        <v>11624516</v>
      </c>
    </row>
    <row r="13" spans="1:2" ht="19.5" thickBot="1" x14ac:dyDescent="0.35">
      <c r="A13" s="143" t="s">
        <v>55</v>
      </c>
      <c r="B13" s="55">
        <v>-5100303</v>
      </c>
    </row>
    <row r="14" spans="1:2" ht="19.5" thickBot="1" x14ac:dyDescent="0.35">
      <c r="A14" s="144" t="s">
        <v>56</v>
      </c>
      <c r="B14" s="74">
        <f>B12+B13</f>
        <v>6524213</v>
      </c>
    </row>
    <row r="15" spans="1:2" x14ac:dyDescent="0.3">
      <c r="A15" s="145" t="s">
        <v>57</v>
      </c>
      <c r="B15" s="55">
        <v>6408328</v>
      </c>
    </row>
    <row r="16" spans="1:2" x14ac:dyDescent="0.3">
      <c r="A16" s="142" t="s">
        <v>58</v>
      </c>
      <c r="B16" s="55">
        <v>-1940899</v>
      </c>
    </row>
    <row r="17" spans="1:2" x14ac:dyDescent="0.3">
      <c r="A17" s="146" t="s">
        <v>59</v>
      </c>
      <c r="B17" s="76">
        <f>B15+B16</f>
        <v>4467429</v>
      </c>
    </row>
    <row r="18" spans="1:2" x14ac:dyDescent="0.3">
      <c r="A18" s="142" t="s">
        <v>60</v>
      </c>
      <c r="B18" s="55">
        <v>-345136</v>
      </c>
    </row>
    <row r="19" spans="1:2" ht="38.25" thickBot="1" x14ac:dyDescent="0.35">
      <c r="A19" s="142" t="s">
        <v>61</v>
      </c>
      <c r="B19" s="55">
        <v>-460932</v>
      </c>
    </row>
    <row r="20" spans="1:2" ht="19.5" thickBot="1" x14ac:dyDescent="0.35">
      <c r="A20" s="144" t="s">
        <v>62</v>
      </c>
      <c r="B20" s="74">
        <f>SUM(B17:B19)</f>
        <v>3661361</v>
      </c>
    </row>
    <row r="21" spans="1:2" x14ac:dyDescent="0.3">
      <c r="A21" s="142" t="s">
        <v>63</v>
      </c>
      <c r="B21" s="55">
        <v>-1322498</v>
      </c>
    </row>
    <row r="22" spans="1:2" x14ac:dyDescent="0.3">
      <c r="A22" s="142" t="s">
        <v>64</v>
      </c>
      <c r="B22" s="55">
        <v>145164</v>
      </c>
    </row>
    <row r="23" spans="1:2" x14ac:dyDescent="0.3">
      <c r="A23" s="146" t="s">
        <v>65</v>
      </c>
      <c r="B23" s="76">
        <f>B21+B22</f>
        <v>-1177334</v>
      </c>
    </row>
    <row r="24" spans="1:2" x14ac:dyDescent="0.3">
      <c r="A24" s="142" t="s">
        <v>66</v>
      </c>
      <c r="B24" s="55">
        <v>-835272</v>
      </c>
    </row>
    <row r="25" spans="1:2" ht="19.5" thickBot="1" x14ac:dyDescent="0.35">
      <c r="A25" s="143" t="s">
        <v>67</v>
      </c>
      <c r="B25" s="55">
        <v>949209</v>
      </c>
    </row>
    <row r="26" spans="1:2" ht="19.5" thickBot="1" x14ac:dyDescent="0.35">
      <c r="A26" s="144" t="s">
        <v>68</v>
      </c>
      <c r="B26" s="74">
        <f>SUM(B23:B25)</f>
        <v>-1063397</v>
      </c>
    </row>
    <row r="27" spans="1:2" ht="56.25" x14ac:dyDescent="0.3">
      <c r="A27" s="145" t="s">
        <v>69</v>
      </c>
      <c r="B27" s="55">
        <v>155786</v>
      </c>
    </row>
    <row r="28" spans="1:2" ht="37.5" x14ac:dyDescent="0.3">
      <c r="A28" s="142" t="s">
        <v>70</v>
      </c>
      <c r="B28" s="55">
        <v>7876493</v>
      </c>
    </row>
    <row r="29" spans="1:2" ht="75" x14ac:dyDescent="0.3">
      <c r="A29" s="142" t="s">
        <v>71</v>
      </c>
      <c r="B29" s="55">
        <v>1470637</v>
      </c>
    </row>
    <row r="30" spans="1:2" x14ac:dyDescent="0.3">
      <c r="A30" s="142" t="s">
        <v>72</v>
      </c>
      <c r="B30" s="55">
        <v>205644108</v>
      </c>
    </row>
    <row r="31" spans="1:2" x14ac:dyDescent="0.3">
      <c r="A31" s="142" t="s">
        <v>73</v>
      </c>
      <c r="B31" s="55">
        <v>46005</v>
      </c>
    </row>
    <row r="32" spans="1:2" ht="37.5" x14ac:dyDescent="0.3">
      <c r="A32" s="143" t="s">
        <v>352</v>
      </c>
      <c r="B32" s="55">
        <v>-584102</v>
      </c>
    </row>
    <row r="33" spans="1:2" ht="19.5" thickBot="1" x14ac:dyDescent="0.35">
      <c r="A33" s="147" t="s">
        <v>74</v>
      </c>
      <c r="B33" s="55">
        <v>1236470</v>
      </c>
    </row>
    <row r="34" spans="1:2" ht="19.5" thickBot="1" x14ac:dyDescent="0.35">
      <c r="A34" s="144" t="s">
        <v>75</v>
      </c>
      <c r="B34" s="151">
        <f>SUM(B27:B33)</f>
        <v>215845397</v>
      </c>
    </row>
    <row r="35" spans="1:2" x14ac:dyDescent="0.3">
      <c r="A35" s="145" t="s">
        <v>353</v>
      </c>
      <c r="B35" s="55">
        <v>35165846</v>
      </c>
    </row>
    <row r="36" spans="1:2" x14ac:dyDescent="0.3">
      <c r="A36" s="142" t="s">
        <v>76</v>
      </c>
      <c r="B36" s="55">
        <v>-22585427</v>
      </c>
    </row>
    <row r="37" spans="1:2" ht="19.5" thickBot="1" x14ac:dyDescent="0.35">
      <c r="A37" s="143" t="s">
        <v>77</v>
      </c>
      <c r="B37" s="55">
        <v>-23019031</v>
      </c>
    </row>
    <row r="38" spans="1:2" ht="19.5" thickBot="1" x14ac:dyDescent="0.35">
      <c r="A38" s="144" t="s">
        <v>78</v>
      </c>
      <c r="B38" s="74">
        <f>SUM(B35:B37)</f>
        <v>-10438612</v>
      </c>
    </row>
    <row r="39" spans="1:2" ht="19.5" thickBot="1" x14ac:dyDescent="0.35">
      <c r="A39" s="144" t="s">
        <v>79</v>
      </c>
      <c r="B39" s="151">
        <f>B11+B14+B20+B26+B34+B38</f>
        <v>265805366</v>
      </c>
    </row>
    <row r="40" spans="1:2" ht="19.5" thickBot="1" x14ac:dyDescent="0.35">
      <c r="A40" s="148" t="s">
        <v>80</v>
      </c>
      <c r="B40" s="55">
        <v>1513605</v>
      </c>
    </row>
    <row r="41" spans="1:2" ht="19.5" thickBot="1" x14ac:dyDescent="0.35">
      <c r="A41" s="144" t="s">
        <v>81</v>
      </c>
      <c r="B41" s="74">
        <f>B39+B40</f>
        <v>267318971</v>
      </c>
    </row>
    <row r="42" spans="1:2" x14ac:dyDescent="0.3">
      <c r="A42" s="149" t="s">
        <v>82</v>
      </c>
      <c r="B42" s="62"/>
    </row>
    <row r="43" spans="1:2" x14ac:dyDescent="0.3">
      <c r="A43" s="142" t="s">
        <v>83</v>
      </c>
      <c r="B43" s="55">
        <v>267289218</v>
      </c>
    </row>
    <row r="44" spans="1:2" ht="19.5" thickBot="1" x14ac:dyDescent="0.35">
      <c r="A44" s="147" t="s">
        <v>84</v>
      </c>
      <c r="B44" s="58">
        <v>29753</v>
      </c>
    </row>
    <row r="45" spans="1:2" ht="19.5" thickBot="1" x14ac:dyDescent="0.35">
      <c r="A45" s="148"/>
      <c r="B45" s="153"/>
    </row>
    <row r="46" spans="1:2" ht="19.5" thickBot="1" x14ac:dyDescent="0.35">
      <c r="A46" s="144" t="s">
        <v>85</v>
      </c>
      <c r="B46" s="74"/>
    </row>
    <row r="47" spans="1:2" ht="37.5" x14ac:dyDescent="0.3">
      <c r="A47" s="145" t="s">
        <v>86</v>
      </c>
      <c r="B47" s="66"/>
    </row>
    <row r="48" spans="1:2" x14ac:dyDescent="0.3">
      <c r="A48" s="142" t="s">
        <v>349</v>
      </c>
      <c r="B48" s="134"/>
    </row>
    <row r="49" spans="1:2" x14ac:dyDescent="0.3">
      <c r="A49" s="142" t="s">
        <v>350</v>
      </c>
      <c r="B49" s="55">
        <v>6896826</v>
      </c>
    </row>
    <row r="50" spans="1:2" ht="37.5" x14ac:dyDescent="0.3">
      <c r="A50" s="142" t="s">
        <v>351</v>
      </c>
      <c r="B50" s="55">
        <v>-1470637</v>
      </c>
    </row>
    <row r="51" spans="1:2" ht="37.5" x14ac:dyDescent="0.3">
      <c r="A51" s="142" t="s">
        <v>347</v>
      </c>
      <c r="B51" s="55">
        <v>-745746</v>
      </c>
    </row>
    <row r="52" spans="1:2" ht="37.5" x14ac:dyDescent="0.3">
      <c r="A52" s="142" t="s">
        <v>87</v>
      </c>
      <c r="B52" s="55">
        <v>776870</v>
      </c>
    </row>
    <row r="53" spans="1:2" ht="38.25" thickBot="1" x14ac:dyDescent="0.35">
      <c r="A53" s="143" t="s">
        <v>88</v>
      </c>
      <c r="B53" s="58">
        <f>SUM(B49:B52)</f>
        <v>5457313</v>
      </c>
    </row>
    <row r="54" spans="1:2" ht="19.5" thickBot="1" x14ac:dyDescent="0.35">
      <c r="A54" s="144" t="s">
        <v>89</v>
      </c>
      <c r="B54" s="151">
        <f>B53</f>
        <v>5457313</v>
      </c>
    </row>
    <row r="55" spans="1:2" ht="19.5" thickBot="1" x14ac:dyDescent="0.35">
      <c r="A55" s="150" t="s">
        <v>90</v>
      </c>
      <c r="B55" s="152">
        <f>B41+B54</f>
        <v>272776284</v>
      </c>
    </row>
    <row r="56" spans="1:2" x14ac:dyDescent="0.3">
      <c r="A56" s="149" t="s">
        <v>91</v>
      </c>
      <c r="B56" s="62"/>
    </row>
    <row r="57" spans="1:2" x14ac:dyDescent="0.3">
      <c r="A57" s="142" t="s">
        <v>92</v>
      </c>
      <c r="B57" s="55">
        <v>272736065</v>
      </c>
    </row>
    <row r="58" spans="1:2" ht="19.5" thickBot="1" x14ac:dyDescent="0.35">
      <c r="A58" s="79" t="s">
        <v>84</v>
      </c>
      <c r="B58" s="81">
        <v>29768</v>
      </c>
    </row>
    <row r="59" spans="1:2" x14ac:dyDescent="0.3">
      <c r="B59" s="71"/>
    </row>
    <row r="60" spans="1:2" x14ac:dyDescent="0.3">
      <c r="B60" s="71"/>
    </row>
    <row r="61" spans="1:2" x14ac:dyDescent="0.3">
      <c r="A61" s="14" t="s">
        <v>45</v>
      </c>
      <c r="B61" s="14"/>
    </row>
    <row r="62" spans="1:2" ht="19.5" x14ac:dyDescent="0.3">
      <c r="A62" s="15"/>
      <c r="B62" s="15" t="s">
        <v>93</v>
      </c>
    </row>
    <row r="63" spans="1:2" x14ac:dyDescent="0.3">
      <c r="A63" s="5" t="s">
        <v>342</v>
      </c>
      <c r="B63" s="6" t="s">
        <v>343</v>
      </c>
    </row>
    <row r="64" spans="1:2" x14ac:dyDescent="0.3">
      <c r="A64" s="7"/>
      <c r="B64" s="69"/>
    </row>
    <row r="65" spans="1:2" x14ac:dyDescent="0.3">
      <c r="A65" s="8"/>
      <c r="B65" s="69"/>
    </row>
    <row r="66" spans="1:2" x14ac:dyDescent="0.3">
      <c r="A66" s="5" t="s">
        <v>48</v>
      </c>
      <c r="B66" s="9" t="s">
        <v>49</v>
      </c>
    </row>
    <row r="67" spans="1:2" x14ac:dyDescent="0.3">
      <c r="A67" s="5"/>
      <c r="B67" s="9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85" fitToHeight="0" orientation="portrait" r:id="rId1"/>
  <rowBreaks count="1" manualBreakCount="1">
    <brk id="33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RowHeight="18.75" x14ac:dyDescent="0.3"/>
  <cols>
    <col min="1" max="1" width="91.140625" style="67" customWidth="1"/>
    <col min="2" max="2" width="17.140625" style="67" customWidth="1"/>
    <col min="3" max="3" width="32.140625" style="67" customWidth="1"/>
    <col min="4" max="16384" width="9.140625" style="67"/>
  </cols>
  <sheetData>
    <row r="1" spans="1:3" x14ac:dyDescent="0.3">
      <c r="A1" s="156" t="s">
        <v>94</v>
      </c>
      <c r="B1" s="156"/>
    </row>
    <row r="2" spans="1:3" x14ac:dyDescent="0.3">
      <c r="A2" s="156" t="s">
        <v>40</v>
      </c>
      <c r="B2" s="156"/>
    </row>
    <row r="3" spans="1:3" x14ac:dyDescent="0.3">
      <c r="A3" s="154" t="s">
        <v>41</v>
      </c>
      <c r="B3" s="154"/>
    </row>
    <row r="4" spans="1:3" x14ac:dyDescent="0.3">
      <c r="A4" s="154" t="s">
        <v>339</v>
      </c>
      <c r="B4" s="154"/>
    </row>
    <row r="5" spans="1:3" x14ac:dyDescent="0.3">
      <c r="A5" s="157" t="s">
        <v>42</v>
      </c>
      <c r="B5" s="157"/>
    </row>
    <row r="6" spans="1:3" ht="19.5" thickBot="1" x14ac:dyDescent="0.35">
      <c r="A6" s="16"/>
      <c r="B6" s="16"/>
      <c r="C6" s="44" t="s">
        <v>43</v>
      </c>
    </row>
    <row r="7" spans="1:3" ht="19.5" thickBot="1" x14ac:dyDescent="0.35">
      <c r="A7" s="11"/>
      <c r="B7" s="12" t="s">
        <v>0</v>
      </c>
      <c r="C7" s="13" t="s">
        <v>338</v>
      </c>
    </row>
    <row r="8" spans="1:3" x14ac:dyDescent="0.3">
      <c r="A8" s="50" t="s">
        <v>95</v>
      </c>
      <c r="B8" s="51"/>
      <c r="C8" s="52"/>
    </row>
    <row r="9" spans="1:3" x14ac:dyDescent="0.3">
      <c r="A9" s="53" t="s">
        <v>96</v>
      </c>
      <c r="B9" s="54"/>
      <c r="C9" s="55">
        <v>56679700</v>
      </c>
    </row>
    <row r="10" spans="1:3" x14ac:dyDescent="0.3">
      <c r="A10" s="53" t="s">
        <v>97</v>
      </c>
      <c r="B10" s="54"/>
      <c r="C10" s="55">
        <v>-32333198</v>
      </c>
    </row>
    <row r="11" spans="1:3" x14ac:dyDescent="0.3">
      <c r="A11" s="53" t="s">
        <v>98</v>
      </c>
      <c r="B11" s="54"/>
      <c r="C11" s="55">
        <v>7859127</v>
      </c>
    </row>
    <row r="12" spans="1:3" x14ac:dyDescent="0.3">
      <c r="A12" s="53" t="s">
        <v>99</v>
      </c>
      <c r="B12" s="54"/>
      <c r="C12" s="55">
        <v>-3340685</v>
      </c>
    </row>
    <row r="13" spans="1:3" x14ac:dyDescent="0.3">
      <c r="A13" s="53" t="s">
        <v>100</v>
      </c>
      <c r="B13" s="54"/>
      <c r="C13" s="55">
        <v>4483895</v>
      </c>
    </row>
    <row r="14" spans="1:3" x14ac:dyDescent="0.3">
      <c r="A14" s="53" t="s">
        <v>101</v>
      </c>
      <c r="B14" s="54"/>
      <c r="C14" s="55">
        <v>-1784815</v>
      </c>
    </row>
    <row r="15" spans="1:3" x14ac:dyDescent="0.3">
      <c r="A15" s="53" t="s">
        <v>102</v>
      </c>
      <c r="B15" s="54"/>
      <c r="C15" s="55">
        <v>-780718</v>
      </c>
    </row>
    <row r="16" spans="1:3" ht="56.25" x14ac:dyDescent="0.3">
      <c r="A16" s="53" t="s">
        <v>103</v>
      </c>
      <c r="B16" s="54"/>
      <c r="C16" s="55">
        <v>-40895</v>
      </c>
    </row>
    <row r="17" spans="1:3" ht="37.5" x14ac:dyDescent="0.3">
      <c r="A17" s="53" t="s">
        <v>104</v>
      </c>
      <c r="B17" s="54"/>
      <c r="C17" s="55">
        <v>4560913</v>
      </c>
    </row>
    <row r="18" spans="1:3" x14ac:dyDescent="0.3">
      <c r="A18" s="53" t="s">
        <v>105</v>
      </c>
      <c r="B18" s="54"/>
      <c r="C18" s="55">
        <v>1448194</v>
      </c>
    </row>
    <row r="19" spans="1:3" ht="37.5" x14ac:dyDescent="0.3">
      <c r="A19" s="53" t="s">
        <v>106</v>
      </c>
      <c r="B19" s="54"/>
      <c r="C19" s="55">
        <v>35956</v>
      </c>
    </row>
    <row r="20" spans="1:3" ht="19.5" thickBot="1" x14ac:dyDescent="0.35">
      <c r="A20" s="79" t="s">
        <v>107</v>
      </c>
      <c r="B20" s="80"/>
      <c r="C20" s="81">
        <v>-28283642</v>
      </c>
    </row>
    <row r="21" spans="1:3" ht="38.25" thickBot="1" x14ac:dyDescent="0.35">
      <c r="A21" s="72" t="s">
        <v>108</v>
      </c>
      <c r="B21" s="73"/>
      <c r="C21" s="74">
        <v>8503832</v>
      </c>
    </row>
    <row r="22" spans="1:3" x14ac:dyDescent="0.3">
      <c r="A22" s="64" t="s">
        <v>93</v>
      </c>
      <c r="B22" s="65"/>
      <c r="C22" s="66"/>
    </row>
    <row r="23" spans="1:3" x14ac:dyDescent="0.3">
      <c r="A23" s="129" t="s">
        <v>109</v>
      </c>
      <c r="B23" s="54"/>
      <c r="C23" s="55"/>
    </row>
    <row r="24" spans="1:3" x14ac:dyDescent="0.3">
      <c r="A24" s="53" t="s">
        <v>3</v>
      </c>
      <c r="B24" s="54"/>
      <c r="C24" s="55">
        <v>9876023</v>
      </c>
    </row>
    <row r="25" spans="1:3" x14ac:dyDescent="0.3">
      <c r="A25" s="53" t="s">
        <v>110</v>
      </c>
      <c r="B25" s="54"/>
      <c r="C25" s="55">
        <v>-70875647</v>
      </c>
    </row>
    <row r="26" spans="1:3" ht="36" customHeight="1" x14ac:dyDescent="0.3">
      <c r="A26" s="53" t="s">
        <v>111</v>
      </c>
      <c r="B26" s="54"/>
      <c r="C26" s="55">
        <v>-4207972</v>
      </c>
    </row>
    <row r="27" spans="1:3" x14ac:dyDescent="0.3">
      <c r="A27" s="53" t="s">
        <v>6</v>
      </c>
      <c r="B27" s="54"/>
      <c r="C27" s="55">
        <v>45100454</v>
      </c>
    </row>
    <row r="28" spans="1:3" x14ac:dyDescent="0.3">
      <c r="A28" s="53" t="s">
        <v>15</v>
      </c>
      <c r="B28" s="54"/>
      <c r="C28" s="55">
        <v>-4120133</v>
      </c>
    </row>
    <row r="29" spans="1:3" x14ac:dyDescent="0.3">
      <c r="A29" s="53"/>
      <c r="B29" s="54"/>
      <c r="C29" s="55"/>
    </row>
    <row r="30" spans="1:3" x14ac:dyDescent="0.3">
      <c r="A30" s="129" t="s">
        <v>112</v>
      </c>
      <c r="B30" s="54"/>
      <c r="C30" s="55"/>
    </row>
    <row r="31" spans="1:3" x14ac:dyDescent="0.3">
      <c r="A31" s="53" t="s">
        <v>113</v>
      </c>
      <c r="B31" s="54"/>
      <c r="C31" s="55">
        <v>29466009</v>
      </c>
    </row>
    <row r="32" spans="1:3" x14ac:dyDescent="0.3">
      <c r="A32" s="53" t="s">
        <v>114</v>
      </c>
      <c r="B32" s="54"/>
      <c r="C32" s="55">
        <v>-16497596</v>
      </c>
    </row>
    <row r="33" spans="1:3" x14ac:dyDescent="0.3">
      <c r="A33" s="53" t="s">
        <v>115</v>
      </c>
      <c r="B33" s="54"/>
      <c r="C33" s="55">
        <v>-99242523</v>
      </c>
    </row>
    <row r="34" spans="1:3" ht="19.5" thickBot="1" x14ac:dyDescent="0.35">
      <c r="A34" s="56" t="s">
        <v>26</v>
      </c>
      <c r="B34" s="57"/>
      <c r="C34" s="58">
        <v>-7172665</v>
      </c>
    </row>
    <row r="35" spans="1:3" ht="38.25" thickBot="1" x14ac:dyDescent="0.35">
      <c r="A35" s="72" t="s">
        <v>139</v>
      </c>
      <c r="B35" s="59"/>
      <c r="C35" s="74">
        <v>-109170218</v>
      </c>
    </row>
    <row r="36" spans="1:3" x14ac:dyDescent="0.3">
      <c r="A36" s="64" t="s">
        <v>93</v>
      </c>
      <c r="B36" s="65"/>
      <c r="C36" s="66"/>
    </row>
    <row r="37" spans="1:3" ht="19.5" thickBot="1" x14ac:dyDescent="0.35">
      <c r="A37" s="56" t="s">
        <v>116</v>
      </c>
      <c r="B37" s="57"/>
      <c r="C37" s="58">
        <v>-980301</v>
      </c>
    </row>
    <row r="38" spans="1:3" ht="38.25" thickBot="1" x14ac:dyDescent="0.35">
      <c r="A38" s="72" t="s">
        <v>136</v>
      </c>
      <c r="B38" s="59"/>
      <c r="C38" s="74">
        <v>-110150519</v>
      </c>
    </row>
    <row r="39" spans="1:3" x14ac:dyDescent="0.3">
      <c r="A39" s="61" t="s">
        <v>93</v>
      </c>
      <c r="B39" s="51"/>
      <c r="C39" s="62"/>
    </row>
    <row r="40" spans="1:3" x14ac:dyDescent="0.3">
      <c r="A40" s="75" t="s">
        <v>117</v>
      </c>
      <c r="B40" s="54"/>
      <c r="C40" s="55"/>
    </row>
    <row r="41" spans="1:3" x14ac:dyDescent="0.3">
      <c r="A41" s="53" t="s">
        <v>332</v>
      </c>
      <c r="B41" s="54"/>
      <c r="C41" s="55">
        <v>-351464</v>
      </c>
    </row>
    <row r="42" spans="1:3" x14ac:dyDescent="0.3">
      <c r="A42" s="53" t="s">
        <v>118</v>
      </c>
      <c r="B42" s="54"/>
      <c r="C42" s="55">
        <v>0</v>
      </c>
    </row>
    <row r="43" spans="1:3" x14ac:dyDescent="0.3">
      <c r="A43" s="53" t="s">
        <v>119</v>
      </c>
      <c r="B43" s="54"/>
      <c r="C43" s="55">
        <v>-4137853438</v>
      </c>
    </row>
    <row r="44" spans="1:3" x14ac:dyDescent="0.3">
      <c r="A44" s="53" t="s">
        <v>120</v>
      </c>
      <c r="B44" s="54"/>
      <c r="C44" s="55">
        <v>3843398882</v>
      </c>
    </row>
    <row r="45" spans="1:3" ht="37.5" x14ac:dyDescent="0.3">
      <c r="A45" s="53" t="s">
        <v>121</v>
      </c>
      <c r="B45" s="54"/>
      <c r="C45" s="55">
        <v>39541</v>
      </c>
    </row>
    <row r="46" spans="1:3" x14ac:dyDescent="0.3">
      <c r="A46" s="53" t="s">
        <v>122</v>
      </c>
      <c r="B46" s="54"/>
      <c r="C46" s="55">
        <v>-798539</v>
      </c>
    </row>
    <row r="47" spans="1:3" x14ac:dyDescent="0.3">
      <c r="A47" s="53" t="s">
        <v>123</v>
      </c>
      <c r="B47" s="54"/>
      <c r="C47" s="55">
        <v>34556</v>
      </c>
    </row>
    <row r="48" spans="1:3" ht="19.5" thickBot="1" x14ac:dyDescent="0.35">
      <c r="A48" s="56" t="s">
        <v>124</v>
      </c>
      <c r="B48" s="57"/>
      <c r="C48" s="58">
        <v>657057152</v>
      </c>
    </row>
    <row r="49" spans="1:3" ht="38.25" thickBot="1" x14ac:dyDescent="0.35">
      <c r="A49" s="72" t="s">
        <v>137</v>
      </c>
      <c r="B49" s="73"/>
      <c r="C49" s="74">
        <v>361526690</v>
      </c>
    </row>
    <row r="50" spans="1:3" x14ac:dyDescent="0.3">
      <c r="A50" s="82" t="s">
        <v>93</v>
      </c>
      <c r="B50" s="83"/>
      <c r="C50" s="62"/>
    </row>
    <row r="51" spans="1:3" x14ac:dyDescent="0.3">
      <c r="A51" s="84" t="s">
        <v>125</v>
      </c>
      <c r="B51" s="54"/>
      <c r="C51" s="55"/>
    </row>
    <row r="52" spans="1:3" x14ac:dyDescent="0.3">
      <c r="A52" s="64" t="s">
        <v>126</v>
      </c>
      <c r="B52" s="65"/>
      <c r="C52" s="55">
        <v>70002175</v>
      </c>
    </row>
    <row r="53" spans="1:3" x14ac:dyDescent="0.3">
      <c r="A53" s="53" t="s">
        <v>127</v>
      </c>
      <c r="B53" s="54"/>
      <c r="C53" s="55">
        <v>407327</v>
      </c>
    </row>
    <row r="54" spans="1:3" x14ac:dyDescent="0.3">
      <c r="A54" s="53" t="s">
        <v>128</v>
      </c>
      <c r="B54" s="54"/>
      <c r="C54" s="55">
        <v>1760</v>
      </c>
    </row>
    <row r="55" spans="1:3" x14ac:dyDescent="0.3">
      <c r="A55" s="53" t="s">
        <v>129</v>
      </c>
      <c r="B55" s="54"/>
      <c r="C55" s="55">
        <v>-14776313</v>
      </c>
    </row>
    <row r="56" spans="1:3" x14ac:dyDescent="0.3">
      <c r="A56" s="53" t="s">
        <v>333</v>
      </c>
      <c r="B56" s="54"/>
      <c r="C56" s="55">
        <v>541763</v>
      </c>
    </row>
    <row r="57" spans="1:3" x14ac:dyDescent="0.3">
      <c r="A57" s="53" t="s">
        <v>130</v>
      </c>
      <c r="B57" s="54"/>
      <c r="C57" s="55">
        <v>-6998811</v>
      </c>
    </row>
    <row r="58" spans="1:3" x14ac:dyDescent="0.3">
      <c r="A58" s="77" t="s">
        <v>334</v>
      </c>
      <c r="B58" s="60"/>
      <c r="C58" s="78">
        <v>-319263</v>
      </c>
    </row>
    <row r="59" spans="1:3" ht="19.5" thickBot="1" x14ac:dyDescent="0.35">
      <c r="A59" s="77" t="s">
        <v>335</v>
      </c>
      <c r="B59" s="60"/>
      <c r="C59" s="78">
        <v>0</v>
      </c>
    </row>
    <row r="60" spans="1:3" ht="21.75" customHeight="1" thickBot="1" x14ac:dyDescent="0.35">
      <c r="A60" s="72" t="s">
        <v>138</v>
      </c>
      <c r="B60" s="73"/>
      <c r="C60" s="74">
        <v>48858638</v>
      </c>
    </row>
    <row r="61" spans="1:3" ht="37.5" x14ac:dyDescent="0.3">
      <c r="A61" s="64" t="s">
        <v>131</v>
      </c>
      <c r="B61" s="65"/>
      <c r="C61" s="66">
        <v>-6533</v>
      </c>
    </row>
    <row r="62" spans="1:3" ht="38.25" thickBot="1" x14ac:dyDescent="0.35">
      <c r="A62" s="56" t="s">
        <v>132</v>
      </c>
      <c r="B62" s="57"/>
      <c r="C62" s="58">
        <v>1472431</v>
      </c>
    </row>
    <row r="63" spans="1:3" ht="19.5" thickBot="1" x14ac:dyDescent="0.35">
      <c r="A63" s="72" t="s">
        <v>133</v>
      </c>
      <c r="B63" s="73"/>
      <c r="C63" s="74">
        <v>301700707</v>
      </c>
    </row>
    <row r="64" spans="1:3" x14ac:dyDescent="0.3">
      <c r="A64" s="64" t="s">
        <v>93</v>
      </c>
      <c r="B64" s="65"/>
      <c r="C64" s="66"/>
    </row>
    <row r="65" spans="1:3" ht="19.5" thickBot="1" x14ac:dyDescent="0.35">
      <c r="A65" s="56" t="s">
        <v>134</v>
      </c>
      <c r="B65" s="57"/>
      <c r="C65" s="58">
        <v>44155383</v>
      </c>
    </row>
    <row r="66" spans="1:3" ht="19.5" thickBot="1" x14ac:dyDescent="0.35">
      <c r="A66" s="72" t="s">
        <v>135</v>
      </c>
      <c r="B66" s="73">
        <v>4</v>
      </c>
      <c r="C66" s="74">
        <v>345856090</v>
      </c>
    </row>
    <row r="67" spans="1:3" x14ac:dyDescent="0.3">
      <c r="A67" s="70"/>
    </row>
    <row r="68" spans="1:3" x14ac:dyDescent="0.3">
      <c r="A68" s="70"/>
    </row>
    <row r="69" spans="1:3" x14ac:dyDescent="0.3">
      <c r="A69" s="14" t="s">
        <v>45</v>
      </c>
      <c r="B69" s="14"/>
      <c r="C69" s="14"/>
    </row>
    <row r="70" spans="1:3" ht="19.5" x14ac:dyDescent="0.3">
      <c r="A70" s="15"/>
      <c r="B70" s="15"/>
      <c r="C70" s="15" t="s">
        <v>93</v>
      </c>
    </row>
    <row r="71" spans="1:3" x14ac:dyDescent="0.3">
      <c r="A71" s="5" t="s">
        <v>46</v>
      </c>
      <c r="B71" s="5"/>
      <c r="C71" s="6" t="s">
        <v>47</v>
      </c>
    </row>
    <row r="72" spans="1:3" x14ac:dyDescent="0.3">
      <c r="A72" s="7"/>
      <c r="B72" s="7"/>
      <c r="C72" s="69"/>
    </row>
    <row r="73" spans="1:3" x14ac:dyDescent="0.3">
      <c r="A73" s="8"/>
      <c r="B73" s="8"/>
      <c r="C73" s="69"/>
    </row>
    <row r="74" spans="1:3" x14ac:dyDescent="0.3">
      <c r="A74" s="5" t="s">
        <v>48</v>
      </c>
      <c r="B74" s="5"/>
      <c r="C74" s="9" t="s">
        <v>49</v>
      </c>
    </row>
    <row r="75" spans="1:3" x14ac:dyDescent="0.3">
      <c r="A75" s="5"/>
      <c r="B75" s="5"/>
      <c r="C75" s="9"/>
    </row>
    <row r="76" spans="1:3" x14ac:dyDescent="0.3">
      <c r="A76" s="70"/>
    </row>
    <row r="77" spans="1:3" x14ac:dyDescent="0.3">
      <c r="A77" s="70"/>
    </row>
    <row r="78" spans="1:3" x14ac:dyDescent="0.3">
      <c r="A78" s="70"/>
    </row>
    <row r="79" spans="1:3" x14ac:dyDescent="0.3">
      <c r="A79" s="70"/>
    </row>
    <row r="80" spans="1:3" x14ac:dyDescent="0.3">
      <c r="A80" s="70"/>
    </row>
    <row r="81" spans="1:1" x14ac:dyDescent="0.3">
      <c r="A81" s="70"/>
    </row>
    <row r="82" spans="1:1" x14ac:dyDescent="0.3">
      <c r="A82" s="70"/>
    </row>
    <row r="83" spans="1:1" x14ac:dyDescent="0.3">
      <c r="A83" s="70"/>
    </row>
    <row r="84" spans="1:1" x14ac:dyDescent="0.3">
      <c r="A84" s="70"/>
    </row>
    <row r="85" spans="1:1" x14ac:dyDescent="0.3">
      <c r="A85" s="70"/>
    </row>
    <row r="86" spans="1:1" x14ac:dyDescent="0.3">
      <c r="A86" s="70"/>
    </row>
    <row r="87" spans="1:1" x14ac:dyDescent="0.3">
      <c r="A87" s="70"/>
    </row>
    <row r="88" spans="1:1" x14ac:dyDescent="0.3">
      <c r="A88" s="70"/>
    </row>
    <row r="89" spans="1:1" x14ac:dyDescent="0.3">
      <c r="A89" s="70"/>
    </row>
    <row r="90" spans="1:1" x14ac:dyDescent="0.3">
      <c r="A90" s="70"/>
    </row>
    <row r="91" spans="1:1" x14ac:dyDescent="0.3">
      <c r="A91" s="70"/>
    </row>
    <row r="92" spans="1:1" x14ac:dyDescent="0.3">
      <c r="A92" s="70"/>
    </row>
    <row r="93" spans="1:1" x14ac:dyDescent="0.3">
      <c r="A93" s="70"/>
    </row>
    <row r="94" spans="1:1" x14ac:dyDescent="0.3">
      <c r="A94" s="70"/>
    </row>
    <row r="95" spans="1:1" x14ac:dyDescent="0.3">
      <c r="A95" s="70"/>
    </row>
    <row r="96" spans="1:1" x14ac:dyDescent="0.3">
      <c r="A96" s="70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zoomScale="60" zoomScaleNormal="60" workbookViewId="0">
      <selection activeCell="A26" sqref="A26"/>
    </sheetView>
  </sheetViews>
  <sheetFormatPr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7"/>
  </cols>
  <sheetData>
    <row r="1" spans="1:1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3">
      <c r="A2" s="156" t="s">
        <v>140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x14ac:dyDescent="0.3">
      <c r="A3" s="156" t="s">
        <v>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8.75" customHeight="1" x14ac:dyDescent="0.3">
      <c r="A4" s="154" t="s">
        <v>41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8.75" customHeight="1" x14ac:dyDescent="0.3">
      <c r="A5" s="154" t="s">
        <v>339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x14ac:dyDescent="0.3">
      <c r="A6" s="157" t="s">
        <v>42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9.5" thickBot="1" x14ac:dyDescent="0.35">
      <c r="A7" s="16"/>
      <c r="B7" s="16"/>
      <c r="C7" s="16"/>
      <c r="D7" s="16"/>
      <c r="E7" s="128"/>
      <c r="F7" s="16"/>
      <c r="G7" s="128"/>
      <c r="H7" s="16" t="s">
        <v>43</v>
      </c>
      <c r="I7" s="16"/>
      <c r="J7" s="16"/>
      <c r="K7" s="44"/>
    </row>
    <row r="8" spans="1:11" ht="154.5" customHeight="1" thickBot="1" x14ac:dyDescent="0.35">
      <c r="A8" s="10"/>
      <c r="B8" s="17" t="s">
        <v>141</v>
      </c>
      <c r="C8" s="17" t="s">
        <v>142</v>
      </c>
      <c r="D8" s="17" t="s">
        <v>31</v>
      </c>
      <c r="E8" s="17" t="s">
        <v>329</v>
      </c>
      <c r="F8" s="17" t="s">
        <v>143</v>
      </c>
      <c r="G8" s="17" t="s">
        <v>33</v>
      </c>
      <c r="H8" s="17" t="s">
        <v>34</v>
      </c>
      <c r="I8" s="17" t="s">
        <v>35</v>
      </c>
      <c r="J8" s="17" t="s">
        <v>36</v>
      </c>
      <c r="K8" s="18" t="s">
        <v>37</v>
      </c>
    </row>
    <row r="9" spans="1:11" ht="37.5" x14ac:dyDescent="0.3">
      <c r="A9" s="19" t="s">
        <v>153</v>
      </c>
      <c r="B9" s="20">
        <v>19934846</v>
      </c>
      <c r="C9" s="20">
        <v>-149486</v>
      </c>
      <c r="D9" s="20">
        <v>-395</v>
      </c>
      <c r="E9" s="20"/>
      <c r="F9" s="20">
        <v>0</v>
      </c>
      <c r="G9" s="20"/>
      <c r="H9" s="20">
        <v>2560404</v>
      </c>
      <c r="I9" s="20">
        <v>22345369</v>
      </c>
      <c r="J9" s="20">
        <v>0</v>
      </c>
      <c r="K9" s="21">
        <v>22345369</v>
      </c>
    </row>
    <row r="10" spans="1:11" x14ac:dyDescent="0.3">
      <c r="A10" s="22" t="s">
        <v>144</v>
      </c>
      <c r="B10" s="23"/>
      <c r="C10" s="23"/>
      <c r="D10" s="23"/>
      <c r="E10" s="23"/>
      <c r="F10" s="23"/>
      <c r="G10" s="23"/>
      <c r="H10" s="23"/>
      <c r="I10" s="23"/>
      <c r="J10" s="23"/>
      <c r="K10" s="24"/>
    </row>
    <row r="11" spans="1:11" x14ac:dyDescent="0.3">
      <c r="A11" s="25" t="s">
        <v>81</v>
      </c>
      <c r="B11" s="26">
        <v>0</v>
      </c>
      <c r="C11" s="26">
        <v>0</v>
      </c>
      <c r="D11" s="26">
        <v>0</v>
      </c>
      <c r="E11" s="26"/>
      <c r="F11" s="26">
        <v>0</v>
      </c>
      <c r="G11" s="26"/>
      <c r="H11" s="26">
        <v>87468944</v>
      </c>
      <c r="I11" s="26">
        <v>87468944</v>
      </c>
      <c r="J11" s="26">
        <v>0</v>
      </c>
      <c r="K11" s="24">
        <v>87468944</v>
      </c>
    </row>
    <row r="12" spans="1:11" x14ac:dyDescent="0.3">
      <c r="A12" s="27" t="s">
        <v>85</v>
      </c>
      <c r="B12" s="26"/>
      <c r="C12" s="26"/>
      <c r="D12" s="26"/>
      <c r="E12" s="26"/>
      <c r="F12" s="26"/>
      <c r="G12" s="26"/>
      <c r="H12" s="26"/>
      <c r="I12" s="26"/>
      <c r="J12" s="26"/>
      <c r="K12" s="24"/>
    </row>
    <row r="13" spans="1:11" ht="56.25" x14ac:dyDescent="0.3">
      <c r="A13" s="132" t="s">
        <v>86</v>
      </c>
      <c r="B13" s="26"/>
      <c r="C13" s="26"/>
      <c r="D13" s="26"/>
      <c r="E13" s="26"/>
      <c r="F13" s="26"/>
      <c r="G13" s="26"/>
      <c r="H13" s="26"/>
      <c r="I13" s="26"/>
      <c r="J13" s="26"/>
      <c r="K13" s="24"/>
    </row>
    <row r="14" spans="1:11" ht="37.5" x14ac:dyDescent="0.3">
      <c r="A14" s="25" t="s">
        <v>145</v>
      </c>
      <c r="B14" s="26">
        <v>0</v>
      </c>
      <c r="C14" s="26">
        <v>0</v>
      </c>
      <c r="D14" s="26">
        <v>1557316</v>
      </c>
      <c r="E14" s="26"/>
      <c r="F14" s="26">
        <v>0</v>
      </c>
      <c r="G14" s="26"/>
      <c r="H14" s="26">
        <v>0</v>
      </c>
      <c r="I14" s="26">
        <v>1557316</v>
      </c>
      <c r="J14" s="26">
        <v>0</v>
      </c>
      <c r="K14" s="24">
        <v>1557316</v>
      </c>
    </row>
    <row r="15" spans="1:11" ht="56.25" x14ac:dyDescent="0.3">
      <c r="A15" s="25" t="s">
        <v>146</v>
      </c>
      <c r="B15" s="28">
        <v>0</v>
      </c>
      <c r="C15" s="28">
        <v>0</v>
      </c>
      <c r="D15" s="28">
        <v>-443470</v>
      </c>
      <c r="E15" s="28"/>
      <c r="F15" s="28">
        <v>0</v>
      </c>
      <c r="G15" s="28"/>
      <c r="H15" s="28">
        <v>0</v>
      </c>
      <c r="I15" s="26">
        <v>-443470</v>
      </c>
      <c r="J15" s="28">
        <v>0</v>
      </c>
      <c r="K15" s="24">
        <v>-443470</v>
      </c>
    </row>
    <row r="16" spans="1:11" ht="37.5" x14ac:dyDescent="0.3">
      <c r="A16" s="25" t="s">
        <v>87</v>
      </c>
      <c r="B16" s="28">
        <v>0</v>
      </c>
      <c r="C16" s="28">
        <v>0</v>
      </c>
      <c r="D16" s="28">
        <v>0</v>
      </c>
      <c r="E16" s="28"/>
      <c r="F16" s="28">
        <v>287044</v>
      </c>
      <c r="G16" s="28"/>
      <c r="H16" s="28">
        <v>0</v>
      </c>
      <c r="I16" s="26">
        <v>287044</v>
      </c>
      <c r="J16" s="28">
        <v>0</v>
      </c>
      <c r="K16" s="29">
        <v>287044</v>
      </c>
    </row>
    <row r="17" spans="1:11" ht="57" thickBot="1" x14ac:dyDescent="0.4">
      <c r="A17" s="130" t="s">
        <v>88</v>
      </c>
      <c r="B17" s="28">
        <v>0</v>
      </c>
      <c r="C17" s="28">
        <v>0</v>
      </c>
      <c r="D17" s="28">
        <v>1113846</v>
      </c>
      <c r="E17" s="28"/>
      <c r="F17" s="28">
        <v>287044</v>
      </c>
      <c r="G17" s="28"/>
      <c r="H17" s="28">
        <v>0</v>
      </c>
      <c r="I17" s="28">
        <v>1400890</v>
      </c>
      <c r="J17" s="28">
        <v>0</v>
      </c>
      <c r="K17" s="131">
        <v>1400890</v>
      </c>
    </row>
    <row r="18" spans="1:11" ht="19.5" thickBot="1" x14ac:dyDescent="0.35">
      <c r="A18" s="30" t="s">
        <v>147</v>
      </c>
      <c r="B18" s="32">
        <v>0</v>
      </c>
      <c r="C18" s="32">
        <v>0</v>
      </c>
      <c r="D18" s="32">
        <v>1113846</v>
      </c>
      <c r="E18" s="32"/>
      <c r="F18" s="32">
        <v>287044</v>
      </c>
      <c r="G18" s="32"/>
      <c r="H18" s="32">
        <v>0</v>
      </c>
      <c r="I18" s="32">
        <v>1400890</v>
      </c>
      <c r="J18" s="32">
        <v>0</v>
      </c>
      <c r="K18" s="2">
        <v>1400890</v>
      </c>
    </row>
    <row r="19" spans="1:11" ht="19.5" thickBot="1" x14ac:dyDescent="0.35">
      <c r="A19" s="39" t="s">
        <v>148</v>
      </c>
      <c r="B19" s="40">
        <v>0</v>
      </c>
      <c r="C19" s="40">
        <v>0</v>
      </c>
      <c r="D19" s="40">
        <v>1113846</v>
      </c>
      <c r="E19" s="40"/>
      <c r="F19" s="40">
        <v>287044</v>
      </c>
      <c r="G19" s="40"/>
      <c r="H19" s="40">
        <v>87468944</v>
      </c>
      <c r="I19" s="40">
        <v>88869834</v>
      </c>
      <c r="J19" s="40">
        <v>0</v>
      </c>
      <c r="K19" s="41">
        <v>88869834</v>
      </c>
    </row>
    <row r="20" spans="1:11" ht="37.5" x14ac:dyDescent="0.3">
      <c r="A20" s="35" t="s">
        <v>149</v>
      </c>
      <c r="B20" s="36"/>
      <c r="C20" s="36"/>
      <c r="D20" s="36"/>
      <c r="E20" s="36"/>
      <c r="F20" s="36"/>
      <c r="G20" s="36"/>
      <c r="H20" s="36"/>
      <c r="I20" s="37"/>
      <c r="J20" s="36"/>
      <c r="K20" s="38"/>
    </row>
    <row r="21" spans="1:11" x14ac:dyDescent="0.3">
      <c r="A21" s="25" t="s">
        <v>150</v>
      </c>
      <c r="B21" s="28">
        <v>70002175</v>
      </c>
      <c r="C21" s="28">
        <v>0</v>
      </c>
      <c r="D21" s="28">
        <v>0</v>
      </c>
      <c r="E21" s="28"/>
      <c r="F21" s="28">
        <v>0</v>
      </c>
      <c r="G21" s="28"/>
      <c r="H21" s="28">
        <v>0</v>
      </c>
      <c r="I21" s="26">
        <v>70002175</v>
      </c>
      <c r="J21" s="28">
        <v>0</v>
      </c>
      <c r="K21" s="29">
        <v>70002175</v>
      </c>
    </row>
    <row r="22" spans="1:11" x14ac:dyDescent="0.3">
      <c r="A22" s="25" t="s">
        <v>154</v>
      </c>
      <c r="B22" s="28">
        <v>0</v>
      </c>
      <c r="C22" s="28">
        <v>0</v>
      </c>
      <c r="D22" s="28">
        <v>0</v>
      </c>
      <c r="E22" s="28"/>
      <c r="F22" s="28">
        <v>0</v>
      </c>
      <c r="G22" s="28"/>
      <c r="H22" s="28">
        <v>0</v>
      </c>
      <c r="I22" s="26">
        <v>0</v>
      </c>
      <c r="J22" s="28">
        <v>10679</v>
      </c>
      <c r="K22" s="29">
        <v>10679</v>
      </c>
    </row>
    <row r="23" spans="1:11" ht="38.25" thickBot="1" x14ac:dyDescent="0.35">
      <c r="A23" s="33" t="s">
        <v>151</v>
      </c>
      <c r="B23" s="28">
        <v>0</v>
      </c>
      <c r="C23" s="28">
        <v>0</v>
      </c>
      <c r="D23" s="28">
        <v>0</v>
      </c>
      <c r="E23" s="28"/>
      <c r="F23" s="28"/>
      <c r="G23" s="28"/>
      <c r="H23" s="28">
        <v>0</v>
      </c>
      <c r="I23" s="28">
        <v>0</v>
      </c>
      <c r="J23" s="28">
        <v>-10679</v>
      </c>
      <c r="K23" s="29">
        <v>-10679</v>
      </c>
    </row>
    <row r="24" spans="1:11" ht="19.5" thickBot="1" x14ac:dyDescent="0.35">
      <c r="A24" s="42" t="s">
        <v>152</v>
      </c>
      <c r="B24" s="31">
        <v>70002175</v>
      </c>
      <c r="C24" s="31">
        <v>0</v>
      </c>
      <c r="D24" s="31">
        <v>0</v>
      </c>
      <c r="E24" s="31"/>
      <c r="F24" s="31">
        <v>0</v>
      </c>
      <c r="G24" s="31"/>
      <c r="H24" s="31">
        <v>0</v>
      </c>
      <c r="I24" s="31">
        <v>70002175</v>
      </c>
      <c r="J24" s="31">
        <v>0</v>
      </c>
      <c r="K24" s="2">
        <v>70002175</v>
      </c>
    </row>
    <row r="25" spans="1:11" x14ac:dyDescent="0.3">
      <c r="A25" s="25" t="s">
        <v>336</v>
      </c>
      <c r="B25" s="28"/>
      <c r="C25" s="28"/>
      <c r="D25" s="28"/>
      <c r="E25" s="28"/>
      <c r="F25" s="28"/>
      <c r="G25" s="28">
        <v>151129</v>
      </c>
      <c r="H25" s="28">
        <v>-151129</v>
      </c>
      <c r="I25" s="26"/>
      <c r="J25" s="28"/>
      <c r="K25" s="29">
        <v>0</v>
      </c>
    </row>
    <row r="26" spans="1:11" ht="19.5" thickBot="1" x14ac:dyDescent="0.35">
      <c r="A26" s="25" t="s">
        <v>337</v>
      </c>
      <c r="B26" s="28"/>
      <c r="C26" s="28"/>
      <c r="D26" s="28"/>
      <c r="E26" s="28">
        <v>271618</v>
      </c>
      <c r="F26" s="28"/>
      <c r="G26" s="28">
        <v>0</v>
      </c>
      <c r="H26" s="28">
        <v>0</v>
      </c>
      <c r="I26" s="26">
        <v>271618</v>
      </c>
      <c r="J26" s="28"/>
      <c r="K26" s="29">
        <v>271618</v>
      </c>
    </row>
    <row r="27" spans="1:11" ht="19.5" thickBot="1" x14ac:dyDescent="0.35">
      <c r="A27" s="42" t="s">
        <v>340</v>
      </c>
      <c r="B27" s="31">
        <v>89937021</v>
      </c>
      <c r="C27" s="31">
        <v>-149486</v>
      </c>
      <c r="D27" s="31">
        <v>1113451</v>
      </c>
      <c r="E27" s="31">
        <v>271618</v>
      </c>
      <c r="F27" s="31">
        <v>287044</v>
      </c>
      <c r="G27" s="31">
        <v>151129</v>
      </c>
      <c r="H27" s="31">
        <v>89878219</v>
      </c>
      <c r="I27" s="31">
        <v>181488996</v>
      </c>
      <c r="J27" s="31">
        <v>0</v>
      </c>
      <c r="K27" s="2">
        <v>181488996</v>
      </c>
    </row>
    <row r="28" spans="1:11" x14ac:dyDescent="0.3">
      <c r="A28" s="8"/>
      <c r="C28" s="85"/>
      <c r="D28" s="8"/>
      <c r="E28" s="8"/>
      <c r="F28" s="8"/>
      <c r="G28" s="8"/>
      <c r="H28" s="8"/>
      <c r="I28" s="8"/>
      <c r="J28" s="8"/>
    </row>
    <row r="29" spans="1:11" x14ac:dyDescent="0.3">
      <c r="A29" s="5"/>
      <c r="C29" s="9"/>
      <c r="D29" s="5"/>
      <c r="E29" s="5"/>
      <c r="F29" s="5"/>
      <c r="G29" s="5"/>
      <c r="H29" s="5"/>
      <c r="I29" s="5"/>
      <c r="J29" s="5"/>
    </row>
    <row r="30" spans="1:11" x14ac:dyDescent="0.3">
      <c r="A30" s="14" t="s">
        <v>45</v>
      </c>
      <c r="B30" s="14"/>
      <c r="C30" s="14"/>
      <c r="D30" s="5"/>
      <c r="E30" s="5"/>
      <c r="F30" s="5"/>
      <c r="G30" s="5"/>
      <c r="H30" s="5"/>
      <c r="I30" s="5"/>
      <c r="J30" s="5"/>
      <c r="K30" s="9"/>
    </row>
    <row r="31" spans="1:11" ht="19.5" x14ac:dyDescent="0.3">
      <c r="A31" s="15"/>
      <c r="B31" s="15"/>
      <c r="C31" s="15"/>
      <c r="K31" s="34"/>
    </row>
    <row r="32" spans="1:11" x14ac:dyDescent="0.3">
      <c r="A32" s="5" t="s">
        <v>46</v>
      </c>
      <c r="C32" s="6" t="s">
        <v>47</v>
      </c>
    </row>
    <row r="33" spans="1:11" x14ac:dyDescent="0.3">
      <c r="A33" s="7"/>
      <c r="C33" s="69"/>
      <c r="K33" s="45"/>
    </row>
    <row r="34" spans="1:11" x14ac:dyDescent="0.3">
      <c r="A34" s="8"/>
      <c r="C34" s="69"/>
      <c r="D34" s="43"/>
      <c r="E34" s="43"/>
      <c r="F34" s="43"/>
      <c r="G34" s="43"/>
      <c r="H34" s="43"/>
      <c r="I34" s="43"/>
      <c r="J34" s="43"/>
      <c r="K34" s="43"/>
    </row>
    <row r="35" spans="1:11" x14ac:dyDescent="0.3">
      <c r="A35" s="5" t="s">
        <v>48</v>
      </c>
      <c r="C35" s="9" t="s">
        <v>49</v>
      </c>
      <c r="K35" s="46"/>
    </row>
    <row r="36" spans="1:11" x14ac:dyDescent="0.3">
      <c r="A36" s="5"/>
      <c r="B36" s="5"/>
      <c r="C36" s="5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103" t="s">
        <v>155</v>
      </c>
      <c r="C3" s="104"/>
    </row>
    <row r="4" spans="2:5" x14ac:dyDescent="0.2">
      <c r="B4" s="87"/>
      <c r="C4" s="104"/>
    </row>
    <row r="5" spans="2:5" x14ac:dyDescent="0.2">
      <c r="B5" s="160"/>
      <c r="C5" s="105" t="s">
        <v>156</v>
      </c>
    </row>
    <row r="6" spans="2:5" x14ac:dyDescent="0.2">
      <c r="B6" s="160"/>
      <c r="C6" s="105" t="s">
        <v>157</v>
      </c>
    </row>
    <row r="7" spans="2:5" ht="13.5" thickBot="1" x14ac:dyDescent="0.25">
      <c r="B7" s="160"/>
      <c r="C7" s="106" t="s">
        <v>43</v>
      </c>
    </row>
    <row r="8" spans="2:5" x14ac:dyDescent="0.2">
      <c r="B8" s="107" t="s">
        <v>158</v>
      </c>
      <c r="C8" s="108">
        <v>46331876</v>
      </c>
    </row>
    <row r="9" spans="2:5" x14ac:dyDescent="0.2">
      <c r="B9" s="107" t="s">
        <v>159</v>
      </c>
      <c r="C9" s="108">
        <v>215339876</v>
      </c>
    </row>
    <row r="10" spans="2:5" x14ac:dyDescent="0.2">
      <c r="B10" s="107" t="s">
        <v>160</v>
      </c>
      <c r="C10" s="108">
        <v>3757623</v>
      </c>
    </row>
    <row r="11" spans="2:5" ht="15" x14ac:dyDescent="0.25">
      <c r="B11" s="107" t="s">
        <v>161</v>
      </c>
      <c r="C11" s="109"/>
    </row>
    <row r="12" spans="2:5" x14ac:dyDescent="0.2">
      <c r="B12" s="110" t="s">
        <v>162</v>
      </c>
      <c r="C12" s="116" t="s">
        <v>163</v>
      </c>
      <c r="E12" s="117">
        <v>6563380</v>
      </c>
    </row>
    <row r="13" spans="2:5" x14ac:dyDescent="0.2">
      <c r="B13" s="110" t="s">
        <v>164</v>
      </c>
      <c r="C13" s="116" t="s">
        <v>165</v>
      </c>
      <c r="E13" s="117">
        <v>2200622</v>
      </c>
    </row>
    <row r="14" spans="2:5" x14ac:dyDescent="0.2">
      <c r="B14" s="110" t="s">
        <v>166</v>
      </c>
      <c r="C14" s="116" t="s">
        <v>167</v>
      </c>
      <c r="E14" s="117">
        <v>12416366</v>
      </c>
    </row>
    <row r="15" spans="2:5" x14ac:dyDescent="0.2">
      <c r="B15" s="110" t="s">
        <v>168</v>
      </c>
      <c r="C15" s="116" t="s">
        <v>169</v>
      </c>
      <c r="E15" s="117">
        <v>4982377</v>
      </c>
    </row>
    <row r="16" spans="2:5" x14ac:dyDescent="0.2">
      <c r="B16" s="110" t="s">
        <v>170</v>
      </c>
      <c r="C16" s="116" t="s">
        <v>171</v>
      </c>
      <c r="E16" s="117">
        <v>271650</v>
      </c>
    </row>
    <row r="17" spans="2:5" x14ac:dyDescent="0.2">
      <c r="B17" s="110" t="s">
        <v>172</v>
      </c>
      <c r="C17" s="115">
        <v>2712379</v>
      </c>
      <c r="E17" s="117">
        <v>2712379</v>
      </c>
    </row>
    <row r="18" spans="2:5" x14ac:dyDescent="0.2">
      <c r="B18" s="107" t="s">
        <v>173</v>
      </c>
      <c r="C18" s="108">
        <v>29146774</v>
      </c>
      <c r="E18" t="b">
        <f>SUM(E12:E17)=C18</f>
        <v>1</v>
      </c>
    </row>
    <row r="19" spans="2:5" x14ac:dyDescent="0.2">
      <c r="B19" s="107" t="s">
        <v>174</v>
      </c>
      <c r="C19" s="108">
        <v>25031076</v>
      </c>
    </row>
    <row r="20" spans="2:5" ht="15" x14ac:dyDescent="0.25">
      <c r="B20" s="98" t="s">
        <v>175</v>
      </c>
      <c r="C20" s="109"/>
    </row>
    <row r="21" spans="2:5" x14ac:dyDescent="0.2">
      <c r="B21" s="110" t="s">
        <v>162</v>
      </c>
      <c r="C21" s="111" t="s">
        <v>176</v>
      </c>
      <c r="E21" s="93">
        <v>13331387</v>
      </c>
    </row>
    <row r="22" spans="2:5" x14ac:dyDescent="0.2">
      <c r="B22" s="110" t="s">
        <v>166</v>
      </c>
      <c r="C22" s="111" t="s">
        <v>177</v>
      </c>
      <c r="E22">
        <v>66</v>
      </c>
    </row>
    <row r="23" spans="2:5" x14ac:dyDescent="0.2">
      <c r="B23" s="110" t="s">
        <v>168</v>
      </c>
      <c r="C23" s="111" t="s">
        <v>178</v>
      </c>
      <c r="E23" s="93">
        <v>2294303</v>
      </c>
    </row>
    <row r="24" spans="2:5" x14ac:dyDescent="0.2">
      <c r="B24" s="110" t="s">
        <v>170</v>
      </c>
      <c r="C24" s="111" t="s">
        <v>179</v>
      </c>
      <c r="E24" s="93">
        <v>1066854</v>
      </c>
    </row>
    <row r="25" spans="2:5" x14ac:dyDescent="0.2">
      <c r="B25" s="110" t="s">
        <v>172</v>
      </c>
      <c r="C25" s="112">
        <v>3429118</v>
      </c>
      <c r="E25">
        <v>3429118</v>
      </c>
    </row>
    <row r="26" spans="2:5" x14ac:dyDescent="0.2">
      <c r="B26" s="107" t="s">
        <v>180</v>
      </c>
      <c r="C26" s="108">
        <v>20121728</v>
      </c>
      <c r="E26" t="b">
        <f>SUM(E21:E25)=C26</f>
        <v>1</v>
      </c>
    </row>
    <row r="27" spans="2:5" ht="13.5" thickBot="1" x14ac:dyDescent="0.25">
      <c r="B27" s="107" t="s">
        <v>181</v>
      </c>
      <c r="C27" s="113">
        <v>-14995</v>
      </c>
    </row>
    <row r="28" spans="2:5" ht="13.5" thickBot="1" x14ac:dyDescent="0.25">
      <c r="B28" s="107" t="s">
        <v>182</v>
      </c>
      <c r="C28" s="113">
        <v>20915</v>
      </c>
    </row>
    <row r="29" spans="2:5" ht="13.5" thickBot="1" x14ac:dyDescent="0.25">
      <c r="B29" s="107" t="s">
        <v>183</v>
      </c>
      <c r="C29" s="114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101" t="s">
        <v>184</v>
      </c>
      <c r="C30" s="104"/>
    </row>
    <row r="34" spans="2:4" ht="15.75" x14ac:dyDescent="0.2">
      <c r="B34" s="86" t="s">
        <v>185</v>
      </c>
    </row>
    <row r="35" spans="2:4" x14ac:dyDescent="0.2">
      <c r="B35" s="159"/>
      <c r="C35" s="90" t="s">
        <v>156</v>
      </c>
    </row>
    <row r="36" spans="2:4" x14ac:dyDescent="0.2">
      <c r="B36" s="159"/>
      <c r="C36" s="90" t="s">
        <v>157</v>
      </c>
    </row>
    <row r="37" spans="2:4" ht="13.5" thickBot="1" x14ac:dyDescent="0.25">
      <c r="B37" s="159"/>
      <c r="C37" s="91" t="s">
        <v>43</v>
      </c>
    </row>
    <row r="38" spans="2:4" ht="15" x14ac:dyDescent="0.25">
      <c r="B38" s="92" t="s">
        <v>186</v>
      </c>
      <c r="C38" s="88"/>
    </row>
    <row r="39" spans="2:4" ht="25.5" x14ac:dyDescent="0.25">
      <c r="B39" s="92" t="s">
        <v>187</v>
      </c>
      <c r="C39" s="88"/>
    </row>
    <row r="40" spans="2:4" ht="15" x14ac:dyDescent="0.25">
      <c r="B40" s="92" t="s">
        <v>188</v>
      </c>
      <c r="C40" s="88"/>
    </row>
    <row r="41" spans="2:4" x14ac:dyDescent="0.2">
      <c r="B41" s="95" t="s">
        <v>189</v>
      </c>
      <c r="C41" s="97">
        <v>82646876</v>
      </c>
    </row>
    <row r="42" spans="2:4" x14ac:dyDescent="0.2">
      <c r="B42" s="92" t="s">
        <v>190</v>
      </c>
      <c r="C42" s="94">
        <v>82646876</v>
      </c>
    </row>
    <row r="43" spans="2:4" ht="15" x14ac:dyDescent="0.25">
      <c r="B43" s="92" t="s">
        <v>191</v>
      </c>
      <c r="C43" s="89"/>
    </row>
    <row r="44" spans="2:4" x14ac:dyDescent="0.2">
      <c r="B44" s="95" t="s">
        <v>192</v>
      </c>
      <c r="C44" s="97">
        <v>3718364</v>
      </c>
    </row>
    <row r="45" spans="2:4" x14ac:dyDescent="0.2">
      <c r="B45" s="95" t="s">
        <v>193</v>
      </c>
      <c r="C45" s="97">
        <v>367655</v>
      </c>
    </row>
    <row r="46" spans="2:4" x14ac:dyDescent="0.2">
      <c r="B46" s="95" t="s">
        <v>194</v>
      </c>
      <c r="C46" s="97">
        <v>814221</v>
      </c>
    </row>
    <row r="47" spans="2:4" x14ac:dyDescent="0.2">
      <c r="B47" s="95" t="s">
        <v>195</v>
      </c>
      <c r="C47" s="97">
        <v>5028370</v>
      </c>
    </row>
    <row r="48" spans="2:4" x14ac:dyDescent="0.2">
      <c r="B48" s="92" t="s">
        <v>196</v>
      </c>
      <c r="C48" s="94">
        <v>9928610</v>
      </c>
      <c r="D48" t="b">
        <f>SUM(C44:C47)=C48</f>
        <v>1</v>
      </c>
    </row>
    <row r="49" spans="2:5" ht="15" x14ac:dyDescent="0.25">
      <c r="B49" s="92" t="s">
        <v>197</v>
      </c>
      <c r="C49" s="89"/>
    </row>
    <row r="50" spans="2:5" x14ac:dyDescent="0.2">
      <c r="B50" s="95" t="s">
        <v>198</v>
      </c>
      <c r="C50" s="97">
        <v>66754</v>
      </c>
    </row>
    <row r="51" spans="2:5" ht="15" x14ac:dyDescent="0.2">
      <c r="B51" s="118"/>
      <c r="C51" s="97">
        <v>92642240</v>
      </c>
      <c r="D51" t="b">
        <f>C50+C48+C42=C51</f>
        <v>1</v>
      </c>
    </row>
    <row r="52" spans="2:5" ht="15" x14ac:dyDescent="0.25">
      <c r="B52" s="92" t="s">
        <v>199</v>
      </c>
      <c r="C52" s="89"/>
    </row>
    <row r="53" spans="2:5" ht="25.5" x14ac:dyDescent="0.25">
      <c r="B53" s="92" t="s">
        <v>187</v>
      </c>
      <c r="C53" s="89"/>
    </row>
    <row r="54" spans="2:5" ht="15" x14ac:dyDescent="0.25">
      <c r="B54" s="95" t="s">
        <v>200</v>
      </c>
      <c r="C54" s="89"/>
    </row>
    <row r="55" spans="2:5" x14ac:dyDescent="0.2">
      <c r="B55" s="95" t="s">
        <v>189</v>
      </c>
      <c r="C55" s="97">
        <v>33301040</v>
      </c>
    </row>
    <row r="56" spans="2:5" ht="13.5" thickBot="1" x14ac:dyDescent="0.25">
      <c r="B56" s="92" t="s">
        <v>190</v>
      </c>
      <c r="C56" s="97">
        <v>33301040</v>
      </c>
    </row>
    <row r="57" spans="2:5" ht="15.75" thickBot="1" x14ac:dyDescent="0.25">
      <c r="B57" s="118"/>
      <c r="C57" s="119">
        <v>125943280</v>
      </c>
      <c r="D57" s="93" t="e">
        <f>C57=ф1!B13+ф1!#REF!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6" t="s">
        <v>201</v>
      </c>
    </row>
    <row r="63" spans="2:5" x14ac:dyDescent="0.2">
      <c r="B63" s="158"/>
      <c r="C63" s="90" t="s">
        <v>156</v>
      </c>
    </row>
    <row r="64" spans="2:5" x14ac:dyDescent="0.2">
      <c r="B64" s="158"/>
      <c r="C64" s="90" t="s">
        <v>157</v>
      </c>
    </row>
    <row r="65" spans="2:5" ht="13.5" thickBot="1" x14ac:dyDescent="0.25">
      <c r="B65" s="158"/>
      <c r="C65" s="91" t="s">
        <v>43</v>
      </c>
    </row>
    <row r="66" spans="2:5" ht="25.5" x14ac:dyDescent="0.2">
      <c r="B66" s="95" t="s">
        <v>202</v>
      </c>
      <c r="C66" s="97">
        <v>111084816</v>
      </c>
    </row>
    <row r="67" spans="2:5" ht="26.25" thickBot="1" x14ac:dyDescent="0.25">
      <c r="B67" s="95" t="s">
        <v>203</v>
      </c>
      <c r="C67" s="97">
        <v>88168779</v>
      </c>
    </row>
    <row r="68" spans="2:5" ht="13.5" thickBot="1" x14ac:dyDescent="0.25">
      <c r="B68" s="92" t="s">
        <v>204</v>
      </c>
      <c r="C68" s="119">
        <v>199253595</v>
      </c>
      <c r="D68" t="b">
        <f>C68=ф1!B14</f>
        <v>0</v>
      </c>
      <c r="E68" t="b">
        <f>C66+C67=C68</f>
        <v>1</v>
      </c>
    </row>
    <row r="69" spans="2:5" ht="15" thickTop="1" x14ac:dyDescent="0.2">
      <c r="B69" s="120"/>
    </row>
    <row r="70" spans="2:5" x14ac:dyDescent="0.2">
      <c r="B70" s="159"/>
      <c r="C70" s="90" t="s">
        <v>156</v>
      </c>
    </row>
    <row r="71" spans="2:5" x14ac:dyDescent="0.2">
      <c r="B71" s="159"/>
      <c r="C71" s="90" t="s">
        <v>157</v>
      </c>
    </row>
    <row r="72" spans="2:5" ht="13.5" thickBot="1" x14ac:dyDescent="0.25">
      <c r="B72" s="159"/>
      <c r="C72" s="91" t="s">
        <v>43</v>
      </c>
    </row>
    <row r="73" spans="2:5" ht="15" x14ac:dyDescent="0.25">
      <c r="B73" s="92" t="s">
        <v>205</v>
      </c>
      <c r="C73" s="89"/>
    </row>
    <row r="74" spans="2:5" x14ac:dyDescent="0.2">
      <c r="B74" s="95" t="s">
        <v>206</v>
      </c>
      <c r="C74" s="97">
        <v>286399792</v>
      </c>
    </row>
    <row r="75" spans="2:5" x14ac:dyDescent="0.2">
      <c r="B75" s="95" t="s">
        <v>207</v>
      </c>
      <c r="C75" s="97">
        <v>584450087</v>
      </c>
    </row>
    <row r="76" spans="2:5" x14ac:dyDescent="0.2">
      <c r="B76" s="92" t="s">
        <v>208</v>
      </c>
      <c r="C76" s="94">
        <v>870849879</v>
      </c>
      <c r="D76" t="b">
        <f>C74+C75=C76</f>
        <v>1</v>
      </c>
    </row>
    <row r="77" spans="2:5" ht="15" x14ac:dyDescent="0.25">
      <c r="B77" s="89"/>
      <c r="C77" s="89"/>
    </row>
    <row r="78" spans="2:5" ht="15" x14ac:dyDescent="0.25">
      <c r="B78" s="92" t="s">
        <v>209</v>
      </c>
      <c r="C78" s="89"/>
    </row>
    <row r="79" spans="2:5" x14ac:dyDescent="0.2">
      <c r="B79" s="95" t="s">
        <v>210</v>
      </c>
      <c r="C79" s="97">
        <v>31527685</v>
      </c>
    </row>
    <row r="80" spans="2:5" x14ac:dyDescent="0.2">
      <c r="B80" s="95" t="s">
        <v>211</v>
      </c>
      <c r="C80" s="97">
        <v>27322737</v>
      </c>
    </row>
    <row r="81" spans="2:4" x14ac:dyDescent="0.2">
      <c r="B81" s="95" t="s">
        <v>212</v>
      </c>
      <c r="C81" s="97">
        <v>6886058</v>
      </c>
    </row>
    <row r="82" spans="2:4" x14ac:dyDescent="0.2">
      <c r="B82" s="95" t="s">
        <v>213</v>
      </c>
      <c r="C82" s="97">
        <v>2089441</v>
      </c>
    </row>
    <row r="83" spans="2:4" x14ac:dyDescent="0.2">
      <c r="B83" s="95" t="s">
        <v>214</v>
      </c>
      <c r="C83" s="97">
        <v>571001</v>
      </c>
    </row>
    <row r="84" spans="2:4" x14ac:dyDescent="0.2">
      <c r="B84" s="92" t="s">
        <v>215</v>
      </c>
      <c r="C84" s="94">
        <v>68396922</v>
      </c>
      <c r="D84" t="b">
        <f>C79+C80+C81+C82+C83=C84</f>
        <v>1</v>
      </c>
    </row>
    <row r="85" spans="2:4" ht="15" x14ac:dyDescent="0.25">
      <c r="B85" s="88"/>
      <c r="C85" s="89"/>
    </row>
    <row r="86" spans="2:4" ht="25.5" x14ac:dyDescent="0.2">
      <c r="B86" s="92" t="s">
        <v>216</v>
      </c>
      <c r="C86" s="94">
        <v>939246801</v>
      </c>
      <c r="D86" t="b">
        <f>C84+C76=C86</f>
        <v>1</v>
      </c>
    </row>
    <row r="87" spans="2:4" ht="13.5" thickBot="1" x14ac:dyDescent="0.25">
      <c r="B87" s="95" t="s">
        <v>217</v>
      </c>
      <c r="C87" s="97">
        <v>-828161985</v>
      </c>
      <c r="D87" t="b">
        <f>C86+C87=C88</f>
        <v>1</v>
      </c>
    </row>
    <row r="88" spans="2:4" ht="26.25" thickBot="1" x14ac:dyDescent="0.25">
      <c r="B88" s="92" t="s">
        <v>218</v>
      </c>
      <c r="C88" s="119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6" t="s">
        <v>219</v>
      </c>
    </row>
    <row r="94" spans="2:4" x14ac:dyDescent="0.2">
      <c r="B94" s="159"/>
      <c r="C94" s="90" t="s">
        <v>156</v>
      </c>
    </row>
    <row r="95" spans="2:4" x14ac:dyDescent="0.2">
      <c r="B95" s="159"/>
      <c r="C95" s="90" t="s">
        <v>157</v>
      </c>
    </row>
    <row r="96" spans="2:4" ht="13.5" thickBot="1" x14ac:dyDescent="0.25">
      <c r="B96" s="159"/>
      <c r="C96" s="91" t="s">
        <v>43</v>
      </c>
    </row>
    <row r="97" spans="2:5" ht="15" x14ac:dyDescent="0.25">
      <c r="B97" s="92" t="s">
        <v>186</v>
      </c>
      <c r="C97" s="88"/>
    </row>
    <row r="98" spans="2:5" ht="25.5" x14ac:dyDescent="0.25">
      <c r="B98" s="92" t="s">
        <v>187</v>
      </c>
      <c r="C98" s="88"/>
    </row>
    <row r="99" spans="2:5" ht="15" x14ac:dyDescent="0.25">
      <c r="B99" s="92" t="s">
        <v>188</v>
      </c>
      <c r="C99" s="88"/>
    </row>
    <row r="100" spans="2:5" ht="25.5" x14ac:dyDescent="0.2">
      <c r="B100" s="95" t="s">
        <v>220</v>
      </c>
      <c r="C100" s="97">
        <v>16888263</v>
      </c>
    </row>
    <row r="101" spans="2:5" x14ac:dyDescent="0.2">
      <c r="B101" s="95" t="s">
        <v>189</v>
      </c>
      <c r="C101" s="97">
        <v>469220550</v>
      </c>
    </row>
    <row r="102" spans="2:5" x14ac:dyDescent="0.2">
      <c r="B102" s="92" t="s">
        <v>190</v>
      </c>
      <c r="C102" s="94">
        <v>486108813</v>
      </c>
      <c r="D102" t="b">
        <f>C100+C101=C102</f>
        <v>1</v>
      </c>
    </row>
    <row r="103" spans="2:5" x14ac:dyDescent="0.2">
      <c r="B103" s="95" t="s">
        <v>181</v>
      </c>
      <c r="C103" s="97">
        <v>-103572</v>
      </c>
    </row>
    <row r="104" spans="2:5" ht="25.5" x14ac:dyDescent="0.2">
      <c r="B104" s="92" t="s">
        <v>221</v>
      </c>
      <c r="C104" s="94">
        <v>486005241</v>
      </c>
      <c r="D104" t="b">
        <f>C102+C103=C104</f>
        <v>1</v>
      </c>
    </row>
    <row r="105" spans="2:5" ht="15" x14ac:dyDescent="0.25">
      <c r="B105" s="92" t="s">
        <v>191</v>
      </c>
      <c r="C105" s="89"/>
    </row>
    <row r="106" spans="2:5" x14ac:dyDescent="0.2">
      <c r="B106" s="95" t="s">
        <v>193</v>
      </c>
      <c r="C106" s="97">
        <v>254292</v>
      </c>
    </row>
    <row r="107" spans="2:5" x14ac:dyDescent="0.2">
      <c r="B107" s="95" t="s">
        <v>194</v>
      </c>
      <c r="C107" s="97">
        <v>5649</v>
      </c>
    </row>
    <row r="108" spans="2:5" x14ac:dyDescent="0.2">
      <c r="B108" s="95" t="s">
        <v>195</v>
      </c>
      <c r="C108" s="97">
        <v>3401972</v>
      </c>
    </row>
    <row r="109" spans="2:5" x14ac:dyDescent="0.2">
      <c r="B109" s="92" t="s">
        <v>196</v>
      </c>
      <c r="C109" s="94">
        <v>3661913</v>
      </c>
      <c r="D109" t="b">
        <f>C106+C107+C108=C109</f>
        <v>1</v>
      </c>
    </row>
    <row r="110" spans="2:5" x14ac:dyDescent="0.2">
      <c r="B110" s="95" t="s">
        <v>181</v>
      </c>
      <c r="C110" s="97">
        <v>-1884296</v>
      </c>
    </row>
    <row r="111" spans="2:5" ht="26.25" thickBot="1" x14ac:dyDescent="0.25">
      <c r="B111" s="92" t="s">
        <v>222</v>
      </c>
      <c r="C111" s="94">
        <v>1777617</v>
      </c>
      <c r="D111" t="b">
        <f>C109+C110=C111</f>
        <v>1</v>
      </c>
    </row>
    <row r="112" spans="2:5" ht="15.75" thickBot="1" x14ac:dyDescent="0.25">
      <c r="B112" s="118"/>
      <c r="C112" s="119">
        <v>487782858</v>
      </c>
      <c r="D112" t="b">
        <f>C112=ф1!B15</f>
        <v>0</v>
      </c>
      <c r="E112" t="b">
        <f>C104+C111=C112</f>
        <v>1</v>
      </c>
    </row>
    <row r="113" spans="2:5" ht="13.5" thickTop="1" x14ac:dyDescent="0.2"/>
    <row r="116" spans="2:5" ht="15.75" x14ac:dyDescent="0.2">
      <c r="B116" s="86" t="s">
        <v>223</v>
      </c>
    </row>
    <row r="117" spans="2:5" x14ac:dyDescent="0.2">
      <c r="B117" s="159"/>
      <c r="C117" s="90" t="s">
        <v>156</v>
      </c>
    </row>
    <row r="118" spans="2:5" x14ac:dyDescent="0.2">
      <c r="B118" s="159"/>
      <c r="C118" s="90" t="s">
        <v>157</v>
      </c>
    </row>
    <row r="119" spans="2:5" ht="13.5" thickBot="1" x14ac:dyDescent="0.25">
      <c r="B119" s="159"/>
      <c r="C119" s="91" t="s">
        <v>43</v>
      </c>
    </row>
    <row r="120" spans="2:5" x14ac:dyDescent="0.2">
      <c r="B120" s="92" t="s">
        <v>224</v>
      </c>
      <c r="C120" s="94">
        <v>49686051</v>
      </c>
    </row>
    <row r="121" spans="2:5" x14ac:dyDescent="0.2">
      <c r="B121" s="95" t="s">
        <v>225</v>
      </c>
      <c r="C121" s="97">
        <v>-18258988</v>
      </c>
    </row>
    <row r="122" spans="2:5" x14ac:dyDescent="0.2">
      <c r="B122" s="92" t="s">
        <v>226</v>
      </c>
      <c r="C122" s="94">
        <v>5627638</v>
      </c>
    </row>
    <row r="123" spans="2:5" ht="13.5" thickBot="1" x14ac:dyDescent="0.25">
      <c r="B123" s="95" t="s">
        <v>225</v>
      </c>
      <c r="C123" s="97">
        <v>-3998546</v>
      </c>
    </row>
    <row r="124" spans="2:5" ht="15.75" thickBot="1" x14ac:dyDescent="0.25">
      <c r="B124" s="118"/>
      <c r="C124" s="119">
        <v>55313689</v>
      </c>
      <c r="D124" s="93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6" t="s">
        <v>227</v>
      </c>
    </row>
    <row r="129" spans="2:4" x14ac:dyDescent="0.2">
      <c r="B129" s="159"/>
      <c r="C129" s="90" t="s">
        <v>156</v>
      </c>
    </row>
    <row r="130" spans="2:4" x14ac:dyDescent="0.2">
      <c r="B130" s="159"/>
      <c r="C130" s="90" t="s">
        <v>157</v>
      </c>
    </row>
    <row r="131" spans="2:4" ht="13.5" thickBot="1" x14ac:dyDescent="0.25">
      <c r="B131" s="159"/>
      <c r="C131" s="91" t="s">
        <v>43</v>
      </c>
    </row>
    <row r="132" spans="2:4" ht="25.5" x14ac:dyDescent="0.2">
      <c r="B132" s="121" t="s">
        <v>228</v>
      </c>
      <c r="C132" s="97">
        <v>13069714</v>
      </c>
    </row>
    <row r="133" spans="2:4" x14ac:dyDescent="0.2">
      <c r="B133" s="121" t="s">
        <v>229</v>
      </c>
      <c r="C133" s="97">
        <v>3066678</v>
      </c>
    </row>
    <row r="134" spans="2:4" x14ac:dyDescent="0.2">
      <c r="B134" s="121" t="s">
        <v>230</v>
      </c>
      <c r="C134" s="97">
        <v>306572</v>
      </c>
    </row>
    <row r="135" spans="2:4" x14ac:dyDescent="0.2">
      <c r="B135" s="121" t="s">
        <v>231</v>
      </c>
      <c r="C135" s="97">
        <v>217209</v>
      </c>
    </row>
    <row r="136" spans="2:4" x14ac:dyDescent="0.2">
      <c r="B136" s="121" t="s">
        <v>232</v>
      </c>
      <c r="C136" s="97">
        <v>179085</v>
      </c>
    </row>
    <row r="137" spans="2:4" x14ac:dyDescent="0.2">
      <c r="B137" s="121" t="s">
        <v>233</v>
      </c>
      <c r="C137" s="97">
        <v>14749</v>
      </c>
    </row>
    <row r="138" spans="2:4" x14ac:dyDescent="0.2">
      <c r="B138" s="121" t="s">
        <v>234</v>
      </c>
      <c r="C138" s="97">
        <v>17224999</v>
      </c>
    </row>
    <row r="139" spans="2:4" ht="13.5" thickBot="1" x14ac:dyDescent="0.25">
      <c r="B139" s="121" t="s">
        <v>235</v>
      </c>
      <c r="C139" s="97">
        <v>-11258792</v>
      </c>
    </row>
    <row r="140" spans="2:4" ht="13.5" thickBot="1" x14ac:dyDescent="0.25">
      <c r="B140" s="102" t="s">
        <v>236</v>
      </c>
      <c r="C140" s="122">
        <v>22820214</v>
      </c>
      <c r="D140" t="b">
        <f>SUM(C132:C139)=C140</f>
        <v>1</v>
      </c>
    </row>
    <row r="141" spans="2:4" x14ac:dyDescent="0.2">
      <c r="B141" s="121" t="s">
        <v>237</v>
      </c>
      <c r="C141" s="97">
        <v>6365642</v>
      </c>
    </row>
    <row r="142" spans="2:4" x14ac:dyDescent="0.2">
      <c r="B142" s="121" t="s">
        <v>238</v>
      </c>
      <c r="C142" s="97">
        <v>2672542</v>
      </c>
    </row>
    <row r="143" spans="2:4" x14ac:dyDescent="0.2">
      <c r="B143" s="121" t="s">
        <v>239</v>
      </c>
      <c r="C143" s="97">
        <v>1428257</v>
      </c>
    </row>
    <row r="144" spans="2:4" x14ac:dyDescent="0.2">
      <c r="B144" s="121" t="s">
        <v>240</v>
      </c>
      <c r="C144" s="97">
        <v>1236716</v>
      </c>
    </row>
    <row r="145" spans="2:5" x14ac:dyDescent="0.2">
      <c r="B145" s="121" t="s">
        <v>241</v>
      </c>
      <c r="C145" s="97">
        <v>232272</v>
      </c>
    </row>
    <row r="146" spans="2:5" x14ac:dyDescent="0.2">
      <c r="B146" s="121" t="s">
        <v>234</v>
      </c>
      <c r="C146" s="97">
        <v>255428</v>
      </c>
    </row>
    <row r="147" spans="2:5" ht="13.5" thickBot="1" x14ac:dyDescent="0.25">
      <c r="B147" s="121" t="s">
        <v>235</v>
      </c>
      <c r="C147" s="97">
        <v>-8371110</v>
      </c>
    </row>
    <row r="148" spans="2:5" ht="13.5" thickBot="1" x14ac:dyDescent="0.25">
      <c r="B148" s="102" t="s">
        <v>242</v>
      </c>
      <c r="C148" s="122">
        <v>3819747</v>
      </c>
      <c r="D148" t="b">
        <f>SUM(C141:C147)=C148</f>
        <v>1</v>
      </c>
    </row>
    <row r="149" spans="2:5" ht="13.5" thickBot="1" x14ac:dyDescent="0.25">
      <c r="B149" s="102" t="s">
        <v>243</v>
      </c>
      <c r="C149" s="100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6" t="s">
        <v>244</v>
      </c>
    </row>
    <row r="154" spans="2:5" x14ac:dyDescent="0.2">
      <c r="B154" s="159"/>
      <c r="C154" s="90" t="s">
        <v>156</v>
      </c>
    </row>
    <row r="155" spans="2:5" x14ac:dyDescent="0.2">
      <c r="B155" s="159"/>
      <c r="C155" s="90" t="s">
        <v>157</v>
      </c>
    </row>
    <row r="156" spans="2:5" ht="13.5" thickBot="1" x14ac:dyDescent="0.25">
      <c r="B156" s="159"/>
      <c r="C156" s="91" t="s">
        <v>43</v>
      </c>
    </row>
    <row r="157" spans="2:5" x14ac:dyDescent="0.2">
      <c r="B157" s="121" t="s">
        <v>245</v>
      </c>
      <c r="C157" s="97">
        <v>13980802</v>
      </c>
    </row>
    <row r="158" spans="2:5" x14ac:dyDescent="0.2">
      <c r="B158" s="121" t="s">
        <v>246</v>
      </c>
      <c r="C158" s="97">
        <v>649642</v>
      </c>
    </row>
    <row r="159" spans="2:5" ht="13.5" thickBot="1" x14ac:dyDescent="0.25">
      <c r="B159" s="121" t="s">
        <v>247</v>
      </c>
      <c r="C159" s="97">
        <v>108150</v>
      </c>
    </row>
    <row r="160" spans="2:5" ht="15.75" thickBot="1" x14ac:dyDescent="0.25">
      <c r="B160" s="118"/>
      <c r="C160" s="119">
        <v>14738594</v>
      </c>
      <c r="D160" t="b">
        <f>C157+C158+C159=C160</f>
        <v>1</v>
      </c>
      <c r="E160" t="b">
        <f>C160=ф1!B27</f>
        <v>0</v>
      </c>
    </row>
    <row r="161" spans="2:5" ht="13.5" thickTop="1" x14ac:dyDescent="0.2"/>
    <row r="164" spans="2:5" ht="15.75" x14ac:dyDescent="0.2">
      <c r="B164" s="86" t="s">
        <v>248</v>
      </c>
    </row>
    <row r="165" spans="2:5" x14ac:dyDescent="0.2">
      <c r="B165" s="159"/>
      <c r="C165" s="90" t="s">
        <v>156</v>
      </c>
    </row>
    <row r="166" spans="2:5" x14ac:dyDescent="0.2">
      <c r="B166" s="159"/>
      <c r="C166" s="90" t="s">
        <v>157</v>
      </c>
    </row>
    <row r="167" spans="2:5" ht="13.5" thickBot="1" x14ac:dyDescent="0.25">
      <c r="B167" s="159"/>
      <c r="C167" s="91" t="s">
        <v>43</v>
      </c>
    </row>
    <row r="168" spans="2:5" ht="15" x14ac:dyDescent="0.25">
      <c r="B168" s="121" t="s">
        <v>249</v>
      </c>
      <c r="C168" s="89"/>
    </row>
    <row r="169" spans="2:5" x14ac:dyDescent="0.2">
      <c r="B169" s="121" t="s">
        <v>250</v>
      </c>
      <c r="C169" s="97">
        <v>64160993</v>
      </c>
    </row>
    <row r="170" spans="2:5" x14ac:dyDescent="0.2">
      <c r="B170" s="121" t="s">
        <v>251</v>
      </c>
      <c r="C170" s="97">
        <v>17900467</v>
      </c>
    </row>
    <row r="171" spans="2:5" x14ac:dyDescent="0.2">
      <c r="B171" s="121" t="s">
        <v>252</v>
      </c>
      <c r="C171" s="96">
        <v>104</v>
      </c>
    </row>
    <row r="172" spans="2:5" ht="15" x14ac:dyDescent="0.25">
      <c r="B172" s="121" t="s">
        <v>246</v>
      </c>
      <c r="C172" s="89"/>
    </row>
    <row r="173" spans="2:5" x14ac:dyDescent="0.2">
      <c r="B173" s="121" t="s">
        <v>250</v>
      </c>
      <c r="C173" s="97">
        <v>228449246</v>
      </c>
    </row>
    <row r="174" spans="2:5" x14ac:dyDescent="0.2">
      <c r="B174" s="121" t="s">
        <v>251</v>
      </c>
      <c r="C174" s="97">
        <v>435192275</v>
      </c>
    </row>
    <row r="175" spans="2:5" ht="13.5" thickBot="1" x14ac:dyDescent="0.25">
      <c r="B175" s="121" t="s">
        <v>252</v>
      </c>
      <c r="C175" s="123">
        <v>2652044</v>
      </c>
    </row>
    <row r="176" spans="2:5" ht="15.75" thickBot="1" x14ac:dyDescent="0.3">
      <c r="B176" s="89"/>
      <c r="C176" s="100">
        <v>748355129</v>
      </c>
      <c r="D176" t="b">
        <f>C176=ф1!B28</f>
        <v>0</v>
      </c>
      <c r="E176" t="b">
        <f>SUM(C169:C175)=C176</f>
        <v>1</v>
      </c>
    </row>
    <row r="177" spans="2:5" ht="13.5" thickTop="1" x14ac:dyDescent="0.2"/>
    <row r="180" spans="2:5" ht="15.75" x14ac:dyDescent="0.2">
      <c r="B180" s="86" t="s">
        <v>253</v>
      </c>
    </row>
    <row r="181" spans="2:5" x14ac:dyDescent="0.2">
      <c r="B181" s="159"/>
      <c r="C181" s="90" t="s">
        <v>156</v>
      </c>
    </row>
    <row r="182" spans="2:5" x14ac:dyDescent="0.2">
      <c r="B182" s="159"/>
      <c r="C182" s="90" t="s">
        <v>157</v>
      </c>
    </row>
    <row r="183" spans="2:5" ht="13.5" thickBot="1" x14ac:dyDescent="0.25">
      <c r="B183" s="159"/>
      <c r="C183" s="91" t="s">
        <v>43</v>
      </c>
    </row>
    <row r="184" spans="2:5" x14ac:dyDescent="0.2">
      <c r="B184" s="121" t="s">
        <v>254</v>
      </c>
      <c r="C184" s="97">
        <v>622317675</v>
      </c>
    </row>
    <row r="185" spans="2:5" x14ac:dyDescent="0.2">
      <c r="B185" s="121" t="s">
        <v>255</v>
      </c>
      <c r="C185" s="97">
        <v>-481920434</v>
      </c>
    </row>
    <row r="186" spans="2:5" ht="13.5" thickBot="1" x14ac:dyDescent="0.25">
      <c r="B186" s="121" t="s">
        <v>256</v>
      </c>
      <c r="C186" s="97">
        <v>1767158</v>
      </c>
    </row>
    <row r="187" spans="2:5" ht="15.75" thickBot="1" x14ac:dyDescent="0.3">
      <c r="B187" s="89"/>
      <c r="C187" s="119">
        <v>142164399</v>
      </c>
      <c r="D187" t="b">
        <f>C187=ф1!B29</f>
        <v>0</v>
      </c>
      <c r="E187" t="b">
        <f>C184+C185+C186=C187</f>
        <v>1</v>
      </c>
    </row>
    <row r="188" spans="2:5" ht="13.5" thickTop="1" x14ac:dyDescent="0.2"/>
    <row r="191" spans="2:5" ht="15.75" x14ac:dyDescent="0.2">
      <c r="B191" s="86" t="s">
        <v>257</v>
      </c>
    </row>
    <row r="192" spans="2:5" x14ac:dyDescent="0.2">
      <c r="B192" s="159"/>
      <c r="C192" s="90" t="s">
        <v>156</v>
      </c>
    </row>
    <row r="193" spans="2:5" x14ac:dyDescent="0.2">
      <c r="B193" s="159"/>
      <c r="C193" s="90" t="s">
        <v>157</v>
      </c>
    </row>
    <row r="194" spans="2:5" ht="13.5" thickBot="1" x14ac:dyDescent="0.25">
      <c r="B194" s="159"/>
      <c r="C194" s="91" t="s">
        <v>43</v>
      </c>
    </row>
    <row r="195" spans="2:5" ht="15" x14ac:dyDescent="0.25">
      <c r="B195" s="102" t="s">
        <v>258</v>
      </c>
      <c r="C195" s="89"/>
    </row>
    <row r="196" spans="2:5" x14ac:dyDescent="0.2">
      <c r="B196" s="124" t="s">
        <v>254</v>
      </c>
      <c r="C196" s="97">
        <v>143558422</v>
      </c>
    </row>
    <row r="197" spans="2:5" x14ac:dyDescent="0.2">
      <c r="B197" s="124" t="s">
        <v>255</v>
      </c>
      <c r="C197" s="97">
        <v>-63237303</v>
      </c>
    </row>
    <row r="198" spans="2:5" x14ac:dyDescent="0.2">
      <c r="B198" s="124" t="s">
        <v>256</v>
      </c>
      <c r="C198" s="97">
        <v>3499648</v>
      </c>
    </row>
    <row r="199" spans="2:5" ht="13.5" thickBot="1" x14ac:dyDescent="0.25">
      <c r="B199" s="102" t="s">
        <v>259</v>
      </c>
      <c r="C199" s="97">
        <v>157338</v>
      </c>
    </row>
    <row r="200" spans="2:5" ht="15.75" thickBot="1" x14ac:dyDescent="0.3">
      <c r="B200" s="89"/>
      <c r="C200" s="119">
        <v>83978105</v>
      </c>
      <c r="D200" s="93" t="b">
        <f>SUM(C196:C199)=C200</f>
        <v>1</v>
      </c>
      <c r="E200" t="b">
        <f>C200=ф1!B30</f>
        <v>0</v>
      </c>
    </row>
    <row r="201" spans="2:5" ht="13.5" thickTop="1" x14ac:dyDescent="0.2"/>
    <row r="205" spans="2:5" ht="15.75" x14ac:dyDescent="0.2">
      <c r="B205" s="86" t="s">
        <v>260</v>
      </c>
    </row>
    <row r="206" spans="2:5" x14ac:dyDescent="0.2">
      <c r="B206" s="159"/>
      <c r="C206" s="90" t="s">
        <v>156</v>
      </c>
    </row>
    <row r="207" spans="2:5" x14ac:dyDescent="0.2">
      <c r="B207" s="159"/>
      <c r="C207" s="90" t="s">
        <v>157</v>
      </c>
    </row>
    <row r="208" spans="2:5" ht="13.5" thickBot="1" x14ac:dyDescent="0.25">
      <c r="B208" s="159"/>
      <c r="C208" s="91" t="s">
        <v>43</v>
      </c>
    </row>
    <row r="209" spans="2:5" ht="25.5" x14ac:dyDescent="0.2">
      <c r="B209" s="121" t="s">
        <v>261</v>
      </c>
      <c r="C209" s="97">
        <v>1474767</v>
      </c>
    </row>
    <row r="210" spans="2:5" x14ac:dyDescent="0.2">
      <c r="B210" s="121" t="s">
        <v>262</v>
      </c>
      <c r="C210" s="97">
        <v>1392</v>
      </c>
    </row>
    <row r="211" spans="2:5" ht="13.5" thickBot="1" x14ac:dyDescent="0.25">
      <c r="B211" s="121" t="s">
        <v>263</v>
      </c>
      <c r="C211" s="97">
        <v>10483237</v>
      </c>
    </row>
    <row r="212" spans="2:5" ht="13.5" thickBot="1" x14ac:dyDescent="0.25">
      <c r="B212" s="102" t="s">
        <v>264</v>
      </c>
      <c r="C212" s="122">
        <v>11959396</v>
      </c>
      <c r="D212" t="b">
        <f>C209+C210+C211=C212</f>
        <v>1</v>
      </c>
    </row>
    <row r="213" spans="2:5" x14ac:dyDescent="0.2">
      <c r="B213" s="121" t="s">
        <v>265</v>
      </c>
      <c r="C213" s="97">
        <v>8396907</v>
      </c>
    </row>
    <row r="214" spans="2:5" x14ac:dyDescent="0.2">
      <c r="B214" s="121" t="s">
        <v>266</v>
      </c>
      <c r="C214" s="97">
        <v>3027439</v>
      </c>
    </row>
    <row r="215" spans="2:5" x14ac:dyDescent="0.2">
      <c r="B215" s="121" t="s">
        <v>267</v>
      </c>
      <c r="C215" s="97">
        <v>731024</v>
      </c>
    </row>
    <row r="216" spans="2:5" x14ac:dyDescent="0.2">
      <c r="B216" s="121" t="s">
        <v>268</v>
      </c>
      <c r="C216" s="97">
        <v>672575</v>
      </c>
    </row>
    <row r="217" spans="2:5" x14ac:dyDescent="0.2">
      <c r="B217" s="121" t="s">
        <v>269</v>
      </c>
      <c r="C217" s="97">
        <v>21712</v>
      </c>
    </row>
    <row r="218" spans="2:5" ht="13.5" thickBot="1" x14ac:dyDescent="0.25">
      <c r="B218" s="121" t="s">
        <v>270</v>
      </c>
      <c r="C218" s="97">
        <v>3136957</v>
      </c>
    </row>
    <row r="219" spans="2:5" ht="13.5" thickBot="1" x14ac:dyDescent="0.25">
      <c r="B219" s="102" t="s">
        <v>271</v>
      </c>
      <c r="C219" s="122">
        <v>15986614</v>
      </c>
      <c r="D219" t="b">
        <f>SUM(C213:C218)=C219</f>
        <v>1</v>
      </c>
    </row>
    <row r="220" spans="2:5" ht="13.5" thickBot="1" x14ac:dyDescent="0.25">
      <c r="B220" s="102" t="s">
        <v>272</v>
      </c>
      <c r="C220" s="100">
        <v>27946010</v>
      </c>
      <c r="D220" t="b">
        <f>C220=ф1!B35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6" t="s">
        <v>273</v>
      </c>
    </row>
    <row r="227" spans="2:4" ht="25.5" x14ac:dyDescent="0.2">
      <c r="B227" s="158"/>
      <c r="C227" s="90" t="s">
        <v>274</v>
      </c>
    </row>
    <row r="228" spans="2:4" x14ac:dyDescent="0.2">
      <c r="B228" s="158"/>
      <c r="C228" s="90" t="s">
        <v>275</v>
      </c>
    </row>
    <row r="229" spans="2:4" x14ac:dyDescent="0.2">
      <c r="B229" s="158"/>
      <c r="C229" s="90" t="s">
        <v>157</v>
      </c>
    </row>
    <row r="230" spans="2:4" ht="13.5" thickBot="1" x14ac:dyDescent="0.25">
      <c r="B230" s="158"/>
      <c r="C230" s="91" t="s">
        <v>43</v>
      </c>
    </row>
    <row r="231" spans="2:4" x14ac:dyDescent="0.2">
      <c r="B231" s="121" t="s">
        <v>276</v>
      </c>
      <c r="C231" s="112">
        <v>79845526</v>
      </c>
      <c r="D231" t="b">
        <f>C231=ф2!B41</f>
        <v>0</v>
      </c>
    </row>
    <row r="232" spans="2:4" ht="13.5" thickBot="1" x14ac:dyDescent="0.25">
      <c r="B232" s="121" t="s">
        <v>277</v>
      </c>
      <c r="C232" s="112">
        <v>7055270</v>
      </c>
    </row>
    <row r="233" spans="2:4" ht="26.25" thickBot="1" x14ac:dyDescent="0.25">
      <c r="B233" s="102" t="s">
        <v>278</v>
      </c>
      <c r="C233" s="125">
        <v>11317.15</v>
      </c>
      <c r="D233" t="b">
        <f>C231+C232=C233</f>
        <v>0</v>
      </c>
    </row>
    <row r="234" spans="2:4" ht="13.5" thickTop="1" x14ac:dyDescent="0.2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103" t="s">
        <v>279</v>
      </c>
      <c r="C3" s="104"/>
    </row>
    <row r="4" spans="2:3" x14ac:dyDescent="0.2">
      <c r="B4" s="160"/>
      <c r="C4" s="105" t="s">
        <v>274</v>
      </c>
    </row>
    <row r="5" spans="2:3" x14ac:dyDescent="0.2">
      <c r="B5" s="160"/>
      <c r="C5" s="105" t="s">
        <v>275</v>
      </c>
    </row>
    <row r="6" spans="2:3" x14ac:dyDescent="0.2">
      <c r="B6" s="160"/>
      <c r="C6" s="105" t="s">
        <v>157</v>
      </c>
    </row>
    <row r="7" spans="2:3" ht="13.5" thickBot="1" x14ac:dyDescent="0.25">
      <c r="B7" s="160"/>
      <c r="C7" s="106" t="s">
        <v>43</v>
      </c>
    </row>
    <row r="8" spans="2:3" ht="15" x14ac:dyDescent="0.25">
      <c r="B8" s="98" t="s">
        <v>51</v>
      </c>
      <c r="C8" s="109"/>
    </row>
    <row r="9" spans="2:3" x14ac:dyDescent="0.2">
      <c r="B9" s="126" t="s">
        <v>6</v>
      </c>
      <c r="C9" s="112">
        <v>20542365</v>
      </c>
    </row>
    <row r="10" spans="2:3" x14ac:dyDescent="0.2">
      <c r="B10" s="126" t="s">
        <v>280</v>
      </c>
      <c r="C10" s="112">
        <v>16700340</v>
      </c>
    </row>
    <row r="11" spans="2:3" x14ac:dyDescent="0.2">
      <c r="B11" s="126" t="s">
        <v>281</v>
      </c>
      <c r="C11" s="112">
        <v>3815610</v>
      </c>
    </row>
    <row r="12" spans="2:3" x14ac:dyDescent="0.2">
      <c r="B12" s="126" t="s">
        <v>282</v>
      </c>
      <c r="C12" s="112">
        <v>2671343</v>
      </c>
    </row>
    <row r="13" spans="2:3" x14ac:dyDescent="0.2">
      <c r="B13" s="126" t="s">
        <v>283</v>
      </c>
      <c r="C13" s="112">
        <v>1596397</v>
      </c>
    </row>
    <row r="14" spans="2:3" x14ac:dyDescent="0.2">
      <c r="B14" s="126" t="s">
        <v>284</v>
      </c>
      <c r="C14" s="112">
        <v>345028</v>
      </c>
    </row>
    <row r="15" spans="2:3" x14ac:dyDescent="0.2">
      <c r="B15" s="126" t="s">
        <v>3</v>
      </c>
      <c r="C15" s="112">
        <v>54399</v>
      </c>
    </row>
    <row r="16" spans="2:3" ht="13.5" thickBot="1" x14ac:dyDescent="0.25">
      <c r="B16" s="126" t="s">
        <v>15</v>
      </c>
      <c r="C16" s="112">
        <v>27092</v>
      </c>
    </row>
    <row r="17" spans="2:6" ht="15.75" thickBot="1" x14ac:dyDescent="0.3">
      <c r="B17" s="109"/>
      <c r="C17" s="127">
        <v>45752574</v>
      </c>
      <c r="D17" t="b">
        <f>C17=ф2!B8</f>
        <v>0</v>
      </c>
      <c r="F17" t="b">
        <f>SUM(C9:C16)=C17</f>
        <v>1</v>
      </c>
    </row>
    <row r="18" spans="2:6" ht="15" x14ac:dyDescent="0.25">
      <c r="B18" s="98" t="s">
        <v>52</v>
      </c>
      <c r="C18" s="109"/>
    </row>
    <row r="19" spans="2:6" x14ac:dyDescent="0.2">
      <c r="B19" s="126" t="s">
        <v>19</v>
      </c>
      <c r="C19" s="112">
        <v>-16131650</v>
      </c>
    </row>
    <row r="20" spans="2:6" x14ac:dyDescent="0.2">
      <c r="B20" s="126" t="s">
        <v>20</v>
      </c>
      <c r="C20" s="112">
        <v>-6214284</v>
      </c>
    </row>
    <row r="21" spans="2:6" x14ac:dyDescent="0.2">
      <c r="B21" s="126" t="s">
        <v>21</v>
      </c>
      <c r="C21" s="112">
        <v>-3862753</v>
      </c>
    </row>
    <row r="22" spans="2:6" x14ac:dyDescent="0.2">
      <c r="B22" s="126" t="s">
        <v>285</v>
      </c>
      <c r="C22" s="112">
        <v>-1289665</v>
      </c>
    </row>
    <row r="23" spans="2:6" x14ac:dyDescent="0.2">
      <c r="B23" s="126" t="s">
        <v>286</v>
      </c>
      <c r="C23" s="112">
        <v>-742850</v>
      </c>
    </row>
    <row r="24" spans="2:6" ht="13.5" thickBot="1" x14ac:dyDescent="0.25">
      <c r="B24" s="126" t="s">
        <v>26</v>
      </c>
      <c r="C24" s="112">
        <v>-8287</v>
      </c>
    </row>
    <row r="25" spans="2:6" ht="15.75" thickBot="1" x14ac:dyDescent="0.3">
      <c r="B25" s="109"/>
      <c r="C25" s="127">
        <v>-28249489</v>
      </c>
      <c r="D25" t="b">
        <f>C25=ф2!B10</f>
        <v>0</v>
      </c>
      <c r="F25" t="b">
        <f>SUM(C19:C24)=C25</f>
        <v>1</v>
      </c>
    </row>
    <row r="26" spans="2:6" ht="15.75" thickBot="1" x14ac:dyDescent="0.3">
      <c r="B26" s="109"/>
      <c r="C26" s="114">
        <v>17503085</v>
      </c>
      <c r="D26" t="b">
        <f>C26=ф2!B11</f>
        <v>0</v>
      </c>
      <c r="E26" t="b">
        <f>C17+C25=C26</f>
        <v>1</v>
      </c>
    </row>
    <row r="27" spans="2:6" ht="13.5" thickTop="1" x14ac:dyDescent="0.2"/>
    <row r="30" spans="2:6" ht="15.75" x14ac:dyDescent="0.2">
      <c r="B30" s="86" t="s">
        <v>287</v>
      </c>
    </row>
    <row r="31" spans="2:6" ht="25.5" x14ac:dyDescent="0.2">
      <c r="B31" s="159"/>
      <c r="C31" s="90" t="s">
        <v>274</v>
      </c>
    </row>
    <row r="32" spans="2:6" x14ac:dyDescent="0.2">
      <c r="B32" s="159"/>
      <c r="C32" s="90" t="s">
        <v>275</v>
      </c>
    </row>
    <row r="33" spans="2:3" x14ac:dyDescent="0.2">
      <c r="B33" s="159"/>
      <c r="C33" s="90" t="s">
        <v>157</v>
      </c>
    </row>
    <row r="34" spans="2:3" ht="13.5" thickBot="1" x14ac:dyDescent="0.25">
      <c r="B34" s="159"/>
      <c r="C34" s="91" t="s">
        <v>43</v>
      </c>
    </row>
    <row r="35" spans="2:3" ht="15" x14ac:dyDescent="0.25">
      <c r="B35" s="98" t="s">
        <v>54</v>
      </c>
      <c r="C35" s="89"/>
    </row>
    <row r="36" spans="2:3" x14ac:dyDescent="0.2">
      <c r="B36" s="126" t="s">
        <v>288</v>
      </c>
      <c r="C36" s="97">
        <v>1502590</v>
      </c>
    </row>
    <row r="37" spans="2:3" x14ac:dyDescent="0.2">
      <c r="B37" s="121" t="s">
        <v>289</v>
      </c>
      <c r="C37" s="97">
        <v>610560</v>
      </c>
    </row>
    <row r="38" spans="2:3" x14ac:dyDescent="0.2">
      <c r="B38" s="121" t="s">
        <v>290</v>
      </c>
      <c r="C38" s="97">
        <v>543940</v>
      </c>
    </row>
    <row r="39" spans="2:3" x14ac:dyDescent="0.2">
      <c r="B39" s="121" t="s">
        <v>291</v>
      </c>
      <c r="C39" s="97">
        <v>462887</v>
      </c>
    </row>
    <row r="40" spans="2:3" x14ac:dyDescent="0.2">
      <c r="B40" s="121" t="s">
        <v>292</v>
      </c>
      <c r="C40" s="97">
        <v>359165</v>
      </c>
    </row>
    <row r="41" spans="2:3" x14ac:dyDescent="0.2">
      <c r="B41" s="126" t="s">
        <v>293</v>
      </c>
      <c r="C41" s="97">
        <v>219551</v>
      </c>
    </row>
    <row r="42" spans="2:3" x14ac:dyDescent="0.2">
      <c r="B42" s="121" t="s">
        <v>294</v>
      </c>
      <c r="C42" s="97">
        <v>172320</v>
      </c>
    </row>
    <row r="43" spans="2:3" x14ac:dyDescent="0.2">
      <c r="B43" s="121" t="s">
        <v>295</v>
      </c>
      <c r="C43" s="97">
        <v>164399</v>
      </c>
    </row>
    <row r="44" spans="2:3" x14ac:dyDescent="0.2">
      <c r="B44" s="121" t="s">
        <v>296</v>
      </c>
      <c r="C44" s="97">
        <v>104224</v>
      </c>
    </row>
    <row r="45" spans="2:3" x14ac:dyDescent="0.2">
      <c r="B45" s="126" t="s">
        <v>297</v>
      </c>
      <c r="C45" s="97">
        <v>81097</v>
      </c>
    </row>
    <row r="46" spans="2:3" x14ac:dyDescent="0.2">
      <c r="B46" s="121" t="s">
        <v>298</v>
      </c>
      <c r="C46" s="97">
        <v>36046</v>
      </c>
    </row>
    <row r="47" spans="2:3" x14ac:dyDescent="0.2">
      <c r="B47" s="121" t="s">
        <v>299</v>
      </c>
      <c r="C47" s="97">
        <v>6035</v>
      </c>
    </row>
    <row r="48" spans="2:3" x14ac:dyDescent="0.2">
      <c r="B48" s="121" t="s">
        <v>300</v>
      </c>
      <c r="C48" s="97">
        <v>3046</v>
      </c>
    </row>
    <row r="49" spans="2:5" ht="13.5" thickBot="1" x14ac:dyDescent="0.25">
      <c r="B49" s="121" t="s">
        <v>234</v>
      </c>
      <c r="C49" s="97">
        <v>452053</v>
      </c>
    </row>
    <row r="50" spans="2:5" ht="15.75" thickBot="1" x14ac:dyDescent="0.3">
      <c r="B50" s="89"/>
      <c r="C50" s="122">
        <v>4717913</v>
      </c>
      <c r="D50" t="b">
        <f>C50=ф2!B12</f>
        <v>0</v>
      </c>
      <c r="E50" t="b">
        <f>SUM(C36:C49)=C50</f>
        <v>1</v>
      </c>
    </row>
    <row r="51" spans="2:5" ht="15" x14ac:dyDescent="0.25">
      <c r="B51" s="98" t="s">
        <v>55</v>
      </c>
      <c r="C51" s="89"/>
    </row>
    <row r="52" spans="2:5" x14ac:dyDescent="0.2">
      <c r="B52" s="126" t="s">
        <v>291</v>
      </c>
      <c r="C52" s="97">
        <v>-632776</v>
      </c>
    </row>
    <row r="53" spans="2:5" x14ac:dyDescent="0.2">
      <c r="B53" s="126" t="s">
        <v>301</v>
      </c>
      <c r="C53" s="97">
        <v>-429008</v>
      </c>
    </row>
    <row r="54" spans="2:5" x14ac:dyDescent="0.2">
      <c r="B54" s="126" t="s">
        <v>295</v>
      </c>
      <c r="C54" s="97">
        <v>-165377</v>
      </c>
    </row>
    <row r="55" spans="2:5" x14ac:dyDescent="0.2">
      <c r="B55" s="126" t="s">
        <v>302</v>
      </c>
      <c r="C55" s="97">
        <v>-148802</v>
      </c>
    </row>
    <row r="56" spans="2:5" x14ac:dyDescent="0.2">
      <c r="B56" s="126" t="s">
        <v>303</v>
      </c>
      <c r="C56" s="97">
        <v>-118831</v>
      </c>
    </row>
    <row r="57" spans="2:5" x14ac:dyDescent="0.2">
      <c r="B57" s="126" t="s">
        <v>300</v>
      </c>
      <c r="C57" s="97">
        <v>-86830</v>
      </c>
    </row>
    <row r="58" spans="2:5" x14ac:dyDescent="0.2">
      <c r="B58" s="126" t="s">
        <v>288</v>
      </c>
      <c r="C58" s="97">
        <v>-65872</v>
      </c>
    </row>
    <row r="59" spans="2:5" x14ac:dyDescent="0.2">
      <c r="B59" s="126" t="s">
        <v>304</v>
      </c>
      <c r="C59" s="97">
        <v>-12240</v>
      </c>
    </row>
    <row r="60" spans="2:5" x14ac:dyDescent="0.2">
      <c r="B60" s="126" t="s">
        <v>305</v>
      </c>
      <c r="C60" s="97">
        <v>-3114</v>
      </c>
    </row>
    <row r="61" spans="2:5" ht="13.5" thickBot="1" x14ac:dyDescent="0.25">
      <c r="B61" s="126" t="s">
        <v>234</v>
      </c>
      <c r="C61" s="123">
        <v>-259476</v>
      </c>
    </row>
    <row r="62" spans="2:5" ht="15.75" thickBot="1" x14ac:dyDescent="0.3">
      <c r="B62" s="89"/>
      <c r="C62" s="99">
        <v>-1922326</v>
      </c>
      <c r="D62" t="b">
        <f>C62=ф2!B13</f>
        <v>0</v>
      </c>
      <c r="E62" t="b">
        <f>SUM(C52:C61)=C62</f>
        <v>1</v>
      </c>
    </row>
    <row r="63" spans="2:5" ht="15.75" thickBot="1" x14ac:dyDescent="0.3">
      <c r="B63" s="89"/>
      <c r="C63" s="100">
        <v>2795587</v>
      </c>
      <c r="D63" t="b">
        <f>C63=ф2!B14</f>
        <v>0</v>
      </c>
      <c r="E63" t="b">
        <f>C62+C50=C63</f>
        <v>1</v>
      </c>
    </row>
    <row r="64" spans="2:5" ht="13.5" thickTop="1" x14ac:dyDescent="0.2"/>
    <row r="66" spans="2:5" ht="15.75" x14ac:dyDescent="0.2">
      <c r="B66" s="86" t="s">
        <v>306</v>
      </c>
    </row>
    <row r="67" spans="2:5" ht="25.5" x14ac:dyDescent="0.2">
      <c r="B67" s="159"/>
      <c r="C67" s="90" t="s">
        <v>274</v>
      </c>
    </row>
    <row r="68" spans="2:5" x14ac:dyDescent="0.2">
      <c r="B68" s="159"/>
      <c r="C68" s="90" t="s">
        <v>275</v>
      </c>
    </row>
    <row r="69" spans="2:5" x14ac:dyDescent="0.2">
      <c r="B69" s="159"/>
      <c r="C69" s="90" t="s">
        <v>157</v>
      </c>
    </row>
    <row r="70" spans="2:5" ht="13.5" thickBot="1" x14ac:dyDescent="0.25">
      <c r="B70" s="159"/>
      <c r="C70" s="91" t="s">
        <v>43</v>
      </c>
    </row>
    <row r="71" spans="2:5" x14ac:dyDescent="0.2">
      <c r="B71" s="126" t="s">
        <v>307</v>
      </c>
      <c r="C71" s="97">
        <v>2297283</v>
      </c>
    </row>
    <row r="72" spans="2:5" ht="13.5" thickBot="1" x14ac:dyDescent="0.25">
      <c r="B72" s="126" t="s">
        <v>308</v>
      </c>
      <c r="C72" s="97">
        <v>1996332</v>
      </c>
    </row>
    <row r="73" spans="2:5" ht="15.75" thickBot="1" x14ac:dyDescent="0.3">
      <c r="B73" s="89"/>
      <c r="C73" s="119">
        <v>4293615</v>
      </c>
      <c r="D73" t="b">
        <f>C73=ф2!B28</f>
        <v>0</v>
      </c>
      <c r="E73" t="b">
        <f>C71+C72=C73</f>
        <v>1</v>
      </c>
    </row>
    <row r="74" spans="2:5" ht="13.5" thickTop="1" x14ac:dyDescent="0.2"/>
    <row r="79" spans="2:5" ht="15.75" x14ac:dyDescent="0.2">
      <c r="B79" s="86" t="s">
        <v>309</v>
      </c>
    </row>
    <row r="80" spans="2:5" ht="25.5" x14ac:dyDescent="0.2">
      <c r="B80" s="159"/>
      <c r="C80" s="90" t="s">
        <v>274</v>
      </c>
    </row>
    <row r="81" spans="2:5" x14ac:dyDescent="0.2">
      <c r="B81" s="159"/>
      <c r="C81" s="90" t="s">
        <v>275</v>
      </c>
    </row>
    <row r="82" spans="2:5" x14ac:dyDescent="0.2">
      <c r="B82" s="159"/>
      <c r="C82" s="90" t="s">
        <v>157</v>
      </c>
    </row>
    <row r="83" spans="2:5" ht="13.5" thickBot="1" x14ac:dyDescent="0.25">
      <c r="B83" s="159"/>
      <c r="C83" s="91" t="s">
        <v>43</v>
      </c>
    </row>
    <row r="84" spans="2:5" x14ac:dyDescent="0.2">
      <c r="B84" s="126" t="s">
        <v>6</v>
      </c>
      <c r="C84" s="97">
        <v>55029575</v>
      </c>
    </row>
    <row r="85" spans="2:5" x14ac:dyDescent="0.2">
      <c r="B85" s="126" t="s">
        <v>310</v>
      </c>
      <c r="C85" s="97">
        <v>7539125</v>
      </c>
    </row>
    <row r="86" spans="2:5" x14ac:dyDescent="0.2">
      <c r="B86" s="126" t="s">
        <v>10</v>
      </c>
      <c r="C86" s="97">
        <v>35593</v>
      </c>
    </row>
    <row r="87" spans="2:5" x14ac:dyDescent="0.2">
      <c r="B87" s="126" t="s">
        <v>11</v>
      </c>
      <c r="C87" s="97">
        <v>14101</v>
      </c>
    </row>
    <row r="88" spans="2:5" x14ac:dyDescent="0.2">
      <c r="B88" s="126" t="s">
        <v>2</v>
      </c>
      <c r="C88" s="96">
        <v>16</v>
      </c>
    </row>
    <row r="89" spans="2:5" x14ac:dyDescent="0.2">
      <c r="B89" s="126" t="s">
        <v>4</v>
      </c>
      <c r="C89" s="96">
        <v>-10</v>
      </c>
    </row>
    <row r="90" spans="2:5" x14ac:dyDescent="0.2">
      <c r="B90" s="126" t="s">
        <v>280</v>
      </c>
      <c r="C90" s="97">
        <v>-4999</v>
      </c>
    </row>
    <row r="91" spans="2:5" x14ac:dyDescent="0.2">
      <c r="B91" s="126" t="s">
        <v>3</v>
      </c>
      <c r="C91" s="97">
        <v>-26459</v>
      </c>
    </row>
    <row r="92" spans="2:5" ht="25.5" x14ac:dyDescent="0.2">
      <c r="B92" s="121" t="s">
        <v>282</v>
      </c>
      <c r="C92" s="97">
        <v>-30105</v>
      </c>
    </row>
    <row r="93" spans="2:5" ht="13.5" thickBot="1" x14ac:dyDescent="0.25">
      <c r="B93" s="126" t="s">
        <v>15</v>
      </c>
      <c r="C93" s="97">
        <v>-9006221</v>
      </c>
    </row>
    <row r="94" spans="2:5" ht="15.75" thickBot="1" x14ac:dyDescent="0.3">
      <c r="B94" s="89"/>
      <c r="C94" s="119">
        <v>53550616</v>
      </c>
      <c r="D94" t="b">
        <f>C94=ф2!B35</f>
        <v>0</v>
      </c>
      <c r="E94" t="b">
        <f>SUM(C84:C93)=C94</f>
        <v>1</v>
      </c>
    </row>
    <row r="95" spans="2:5" ht="13.5" thickTop="1" x14ac:dyDescent="0.2"/>
    <row r="97" spans="2:5" ht="15.75" x14ac:dyDescent="0.2">
      <c r="B97" s="86" t="s">
        <v>311</v>
      </c>
    </row>
    <row r="98" spans="2:5" ht="25.5" x14ac:dyDescent="0.2">
      <c r="B98" s="159"/>
      <c r="C98" s="90" t="s">
        <v>274</v>
      </c>
    </row>
    <row r="99" spans="2:5" x14ac:dyDescent="0.2">
      <c r="B99" s="159"/>
      <c r="C99" s="90" t="s">
        <v>275</v>
      </c>
    </row>
    <row r="100" spans="2:5" x14ac:dyDescent="0.2">
      <c r="B100" s="159"/>
      <c r="C100" s="90" t="s">
        <v>157</v>
      </c>
    </row>
    <row r="101" spans="2:5" ht="13.5" thickBot="1" x14ac:dyDescent="0.25">
      <c r="B101" s="159"/>
      <c r="C101" s="91" t="s">
        <v>43</v>
      </c>
    </row>
    <row r="102" spans="2:5" x14ac:dyDescent="0.2">
      <c r="B102" s="126" t="s">
        <v>312</v>
      </c>
      <c r="C102" s="97">
        <v>8509627</v>
      </c>
    </row>
    <row r="103" spans="2:5" ht="13.5" thickBot="1" x14ac:dyDescent="0.25">
      <c r="B103" s="126" t="s">
        <v>313</v>
      </c>
      <c r="C103" s="97">
        <v>1134397</v>
      </c>
    </row>
    <row r="104" spans="2:5" ht="15.75" thickBot="1" x14ac:dyDescent="0.3">
      <c r="B104" s="89"/>
      <c r="C104" s="119">
        <v>9644024</v>
      </c>
      <c r="D104" t="b">
        <f>ф2!B36=-C104</f>
        <v>0</v>
      </c>
      <c r="E104" t="b">
        <f>C102+C103=C104</f>
        <v>1</v>
      </c>
    </row>
    <row r="105" spans="2:5" ht="13.5" thickTop="1" x14ac:dyDescent="0.2">
      <c r="D105" t="b">
        <f>C104=ф2!B36</f>
        <v>0</v>
      </c>
    </row>
    <row r="108" spans="2:5" ht="15.75" x14ac:dyDescent="0.2">
      <c r="B108" s="86" t="s">
        <v>314</v>
      </c>
    </row>
    <row r="109" spans="2:5" ht="25.5" x14ac:dyDescent="0.2">
      <c r="B109" s="159"/>
      <c r="C109" s="90" t="s">
        <v>274</v>
      </c>
    </row>
    <row r="110" spans="2:5" x14ac:dyDescent="0.2">
      <c r="B110" s="159"/>
      <c r="C110" s="90" t="s">
        <v>275</v>
      </c>
    </row>
    <row r="111" spans="2:5" x14ac:dyDescent="0.2">
      <c r="B111" s="159"/>
      <c r="C111" s="90" t="s">
        <v>157</v>
      </c>
    </row>
    <row r="112" spans="2:5" ht="13.5" thickBot="1" x14ac:dyDescent="0.25">
      <c r="B112" s="159"/>
      <c r="C112" s="91" t="s">
        <v>43</v>
      </c>
    </row>
    <row r="113" spans="2:3" x14ac:dyDescent="0.2">
      <c r="B113" s="126" t="s">
        <v>315</v>
      </c>
      <c r="C113" s="97">
        <v>1874280</v>
      </c>
    </row>
    <row r="114" spans="2:3" x14ac:dyDescent="0.2">
      <c r="B114" s="126" t="s">
        <v>225</v>
      </c>
      <c r="C114" s="97">
        <v>1573277</v>
      </c>
    </row>
    <row r="115" spans="2:3" x14ac:dyDescent="0.2">
      <c r="B115" s="126" t="s">
        <v>316</v>
      </c>
      <c r="C115" s="97">
        <v>1180767</v>
      </c>
    </row>
    <row r="116" spans="2:3" x14ac:dyDescent="0.2">
      <c r="B116" s="126" t="s">
        <v>317</v>
      </c>
      <c r="C116" s="97">
        <v>1025784</v>
      </c>
    </row>
    <row r="117" spans="2:3" x14ac:dyDescent="0.2">
      <c r="B117" s="126" t="s">
        <v>318</v>
      </c>
      <c r="C117" s="97">
        <v>512887</v>
      </c>
    </row>
    <row r="118" spans="2:3" x14ac:dyDescent="0.2">
      <c r="B118" s="126" t="s">
        <v>319</v>
      </c>
      <c r="C118" s="97">
        <v>722685</v>
      </c>
    </row>
    <row r="119" spans="2:3" x14ac:dyDescent="0.2">
      <c r="B119" s="126" t="s">
        <v>320</v>
      </c>
      <c r="C119" s="97">
        <v>438167</v>
      </c>
    </row>
    <row r="120" spans="2:3" x14ac:dyDescent="0.2">
      <c r="B120" s="126" t="s">
        <v>321</v>
      </c>
      <c r="C120" s="97">
        <v>303611</v>
      </c>
    </row>
    <row r="121" spans="2:3" x14ac:dyDescent="0.2">
      <c r="B121" s="126" t="s">
        <v>322</v>
      </c>
      <c r="C121" s="97">
        <v>111997</v>
      </c>
    </row>
    <row r="122" spans="2:3" x14ac:dyDescent="0.2">
      <c r="B122" s="126" t="s">
        <v>323</v>
      </c>
      <c r="C122" s="97">
        <v>133471</v>
      </c>
    </row>
    <row r="123" spans="2:3" x14ac:dyDescent="0.2">
      <c r="B123" s="126" t="s">
        <v>324</v>
      </c>
      <c r="C123" s="97">
        <v>88451</v>
      </c>
    </row>
    <row r="124" spans="2:3" x14ac:dyDescent="0.2">
      <c r="B124" s="126" t="s">
        <v>325</v>
      </c>
      <c r="C124" s="97">
        <v>57505</v>
      </c>
    </row>
    <row r="125" spans="2:3" x14ac:dyDescent="0.2">
      <c r="B125" s="126" t="s">
        <v>299</v>
      </c>
      <c r="C125" s="97">
        <v>110123</v>
      </c>
    </row>
    <row r="126" spans="2:3" x14ac:dyDescent="0.2">
      <c r="B126" s="126" t="s">
        <v>326</v>
      </c>
      <c r="C126" s="97">
        <v>47699</v>
      </c>
    </row>
    <row r="127" spans="2:3" x14ac:dyDescent="0.2">
      <c r="B127" s="126" t="s">
        <v>327</v>
      </c>
      <c r="C127" s="97">
        <v>11526</v>
      </c>
    </row>
    <row r="128" spans="2:3" x14ac:dyDescent="0.2">
      <c r="B128" s="126" t="s">
        <v>328</v>
      </c>
      <c r="C128" s="97">
        <v>7118</v>
      </c>
    </row>
    <row r="129" spans="2:5" ht="13.5" thickBot="1" x14ac:dyDescent="0.25">
      <c r="B129" s="126" t="s">
        <v>234</v>
      </c>
      <c r="C129" s="97">
        <v>1375261</v>
      </c>
    </row>
    <row r="130" spans="2:5" ht="15.75" thickBot="1" x14ac:dyDescent="0.3">
      <c r="B130" s="89"/>
      <c r="C130" s="119">
        <v>9574609</v>
      </c>
      <c r="D130" t="b">
        <f>SUM(C113:C129)=C130</f>
        <v>1</v>
      </c>
      <c r="E130" t="b">
        <f>C130=-ф2!B37</f>
        <v>0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cp:lastPrinted>2020-01-30T05:44:50Z</cp:lastPrinted>
  <dcterms:created xsi:type="dcterms:W3CDTF">2019-09-06T03:48:06Z</dcterms:created>
  <dcterms:modified xsi:type="dcterms:W3CDTF">2020-01-30T05:44:56Z</dcterms:modified>
</cp:coreProperties>
</file>