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905" activeTab="0"/>
  </bookViews>
  <sheets>
    <sheet name="Лист1" sheetId="1" r:id="rId1"/>
    <sheet name="Лист2" sheetId="2" r:id="rId2"/>
  </sheets>
  <externalReferences>
    <externalReference r:id="rId5"/>
  </externalReferences>
  <definedNames/>
  <calcPr fullCalcOnLoad="1" refMode="R1C1"/>
</workbook>
</file>

<file path=xl/sharedStrings.xml><?xml version="1.0" encoding="utf-8"?>
<sst xmlns="http://schemas.openxmlformats.org/spreadsheetml/2006/main" count="543" uniqueCount="335">
  <si>
    <t>Бухгалтерский баланс</t>
  </si>
  <si>
    <t>АО ZIM Capital</t>
  </si>
  <si>
    <t>(в тысячах тенге)</t>
  </si>
  <si>
    <t xml:space="preserve">Наименование статьи </t>
  </si>
  <si>
    <t>Код строки</t>
  </si>
  <si>
    <t>На конец отчетного периода</t>
  </si>
  <si>
    <t>На начало отчетного периода</t>
  </si>
  <si>
    <t xml:space="preserve"> 1 </t>
  </si>
  <si>
    <t>2</t>
  </si>
  <si>
    <t>3</t>
  </si>
  <si>
    <t>4</t>
  </si>
  <si>
    <t xml:space="preserve"> Активы</t>
  </si>
  <si>
    <t/>
  </si>
  <si>
    <t>Денежные средства и эквиваленты денежных средств</t>
  </si>
  <si>
    <t>1</t>
  </si>
  <si>
    <t>в том числе:</t>
  </si>
  <si>
    <t xml:space="preserve">     наличные деньги в кассе</t>
  </si>
  <si>
    <t>1.1</t>
  </si>
  <si>
    <t xml:space="preserve">     деньги на счетах в банках и организациях, осуществляющих отдельные виды банковских операций</t>
  </si>
  <si>
    <t>1.2</t>
  </si>
  <si>
    <t>Аффинированные драгоценные металлы</t>
  </si>
  <si>
    <t>Вклады размещенные (за вычетом резервов на обесценение)</t>
  </si>
  <si>
    <t xml:space="preserve">     начисленные, но не полученные доходы в виде вознаграждения</t>
  </si>
  <si>
    <t>3.1</t>
  </si>
  <si>
    <t>Операция «обратное РЕПО»</t>
  </si>
  <si>
    <t>4.1</t>
  </si>
  <si>
    <t>Ценные бумаги, оцениваемые по справедливой стоимости, изменения которых отражаются в составе прибыли или убытка</t>
  </si>
  <si>
    <t>5</t>
  </si>
  <si>
    <t>5.1</t>
  </si>
  <si>
    <t>Ценные бумаги, имеющиеся в наличии для продажи (за вычетом резервов на обесценение)</t>
  </si>
  <si>
    <t>6</t>
  </si>
  <si>
    <t xml:space="preserve">    начисленные, но не полученные доходы в виде вознаграждения</t>
  </si>
  <si>
    <t>6.1</t>
  </si>
  <si>
    <t>Ценные бумаги, удерживаемые до погашения (за вычетом резервов на обесценение)</t>
  </si>
  <si>
    <t>7</t>
  </si>
  <si>
    <t>7.1</t>
  </si>
  <si>
    <t>Инвестиционное имущество</t>
  </si>
  <si>
    <t>8</t>
  </si>
  <si>
    <t>Инвестиции в капитал других юридических лиц и субординированный долг</t>
  </si>
  <si>
    <t>9</t>
  </si>
  <si>
    <t>Запасы</t>
  </si>
  <si>
    <t>10</t>
  </si>
  <si>
    <t>Долгосрочные активы (выбывающие группы), предназначенные для продажи</t>
  </si>
  <si>
    <t>11</t>
  </si>
  <si>
    <t>Основные средства (за вычетом амортизации и убытков от обесценения)</t>
  </si>
  <si>
    <t>12</t>
  </si>
  <si>
    <t>Нематериальные активы (за вычетом амортизации и убытков от обесценения)</t>
  </si>
  <si>
    <t>13</t>
  </si>
  <si>
    <t>Дебиторская задолженность</t>
  </si>
  <si>
    <t>14</t>
  </si>
  <si>
    <t>Начисленные комиссионные вознаграждения к получению</t>
  </si>
  <si>
    <t>15</t>
  </si>
  <si>
    <t xml:space="preserve">    от консалтинговых услуг, в том числе:</t>
  </si>
  <si>
    <t>15.1</t>
  </si>
  <si>
    <t xml:space="preserve">      аффилированным лицам</t>
  </si>
  <si>
    <t>15.1.1</t>
  </si>
  <si>
    <t xml:space="preserve">      прочим клиентам</t>
  </si>
  <si>
    <t>15.1.2</t>
  </si>
  <si>
    <t xml:space="preserve">    от услуг представителя держателей облигаций</t>
  </si>
  <si>
    <t>15.2</t>
  </si>
  <si>
    <t xml:space="preserve">    от услуг андеррайтера</t>
  </si>
  <si>
    <t>15.3</t>
  </si>
  <si>
    <t xml:space="preserve">    от брокерских услуг</t>
  </si>
  <si>
    <t>15.4</t>
  </si>
  <si>
    <t xml:space="preserve">    от управления активами</t>
  </si>
  <si>
    <t>15.5</t>
  </si>
  <si>
    <t xml:space="preserve">    от услуг маркет-мейкера</t>
  </si>
  <si>
    <t>15.6</t>
  </si>
  <si>
    <t xml:space="preserve">    от пенсионных активов</t>
  </si>
  <si>
    <t>15.7</t>
  </si>
  <si>
    <t xml:space="preserve">   от инвестиционного дохода (убытка) по пенсионным активам</t>
  </si>
  <si>
    <t>15.8</t>
  </si>
  <si>
    <t xml:space="preserve">   прочие</t>
  </si>
  <si>
    <t>15.9</t>
  </si>
  <si>
    <t>Производные финансовые инструменты</t>
  </si>
  <si>
    <t>16</t>
  </si>
  <si>
    <t xml:space="preserve">   требования по сделке фьючерсы</t>
  </si>
  <si>
    <t>16.1</t>
  </si>
  <si>
    <t xml:space="preserve">   требования по сделке форварды</t>
  </si>
  <si>
    <t>16.2</t>
  </si>
  <si>
    <t xml:space="preserve">   требования по сделке опционы</t>
  </si>
  <si>
    <t>16.3</t>
  </si>
  <si>
    <t xml:space="preserve">   требования по сделке свопы</t>
  </si>
  <si>
    <t>16.4</t>
  </si>
  <si>
    <t>Текущее налоговое требование</t>
  </si>
  <si>
    <t>17</t>
  </si>
  <si>
    <t>Отложенное налоговое требование</t>
  </si>
  <si>
    <t>18</t>
  </si>
  <si>
    <t>Авансы выданные и предоплата</t>
  </si>
  <si>
    <t>19</t>
  </si>
  <si>
    <t>Прочие активы</t>
  </si>
  <si>
    <t>20</t>
  </si>
  <si>
    <t>Итого активы:</t>
  </si>
  <si>
    <t>21</t>
  </si>
  <si>
    <t>Обязательства</t>
  </si>
  <si>
    <t>Операция «РЕПО»</t>
  </si>
  <si>
    <t>22</t>
  </si>
  <si>
    <t>Выпущенные долговые ценные бумаги</t>
  </si>
  <si>
    <t>23</t>
  </si>
  <si>
    <t>Займы полученные</t>
  </si>
  <si>
    <t>24</t>
  </si>
  <si>
    <t>Субординированный долг</t>
  </si>
  <si>
    <t>25</t>
  </si>
  <si>
    <t>Резервы</t>
  </si>
  <si>
    <t>26</t>
  </si>
  <si>
    <t>Расчеты с акционерами (по дивидендам)</t>
  </si>
  <si>
    <t>27</t>
  </si>
  <si>
    <t>Кредиторская задолженность</t>
  </si>
  <si>
    <t>28</t>
  </si>
  <si>
    <t>Начисленные комиссионные расходы к оплате</t>
  </si>
  <si>
    <t>29</t>
  </si>
  <si>
    <t xml:space="preserve">   по переводным операциям</t>
  </si>
  <si>
    <t>29.1</t>
  </si>
  <si>
    <t xml:space="preserve">  по клиринговым операциям</t>
  </si>
  <si>
    <t>29.2</t>
  </si>
  <si>
    <t xml:space="preserve">  по кассовым операциям</t>
  </si>
  <si>
    <t>29.3</t>
  </si>
  <si>
    <t xml:space="preserve">  по сейфовым операциям</t>
  </si>
  <si>
    <t>29.4</t>
  </si>
  <si>
    <t xml:space="preserve">  по инкассации банкнот, монет и ценностей</t>
  </si>
  <si>
    <t>29.5</t>
  </si>
  <si>
    <t xml:space="preserve">  по доверительным операциям</t>
  </si>
  <si>
    <t>29.6</t>
  </si>
  <si>
    <t xml:space="preserve">  по услугам фондовой биржи</t>
  </si>
  <si>
    <t>29.7</t>
  </si>
  <si>
    <t xml:space="preserve">  по кастодиальному обслуживанию</t>
  </si>
  <si>
    <t>29.8</t>
  </si>
  <si>
    <t xml:space="preserve">  по брокерским услугам</t>
  </si>
  <si>
    <t>29.9</t>
  </si>
  <si>
    <t xml:space="preserve">  по услугам центрального депозитария</t>
  </si>
  <si>
    <t>29.10</t>
  </si>
  <si>
    <t xml:space="preserve">  по услугам единого регистратора</t>
  </si>
  <si>
    <t>29.11</t>
  </si>
  <si>
    <t xml:space="preserve">  по услугам иных профессиональных участников рынка ценных бумаг</t>
  </si>
  <si>
    <t>29.12</t>
  </si>
  <si>
    <t>30</t>
  </si>
  <si>
    <t xml:space="preserve">    обязательства по сделке фьючерсы</t>
  </si>
  <si>
    <t>30.1</t>
  </si>
  <si>
    <t xml:space="preserve">    обязательства по сделке форварды</t>
  </si>
  <si>
    <t>30.2</t>
  </si>
  <si>
    <t xml:space="preserve">    обязательства по сделке опционы</t>
  </si>
  <si>
    <t>30.3</t>
  </si>
  <si>
    <t xml:space="preserve">    обязательства по сделке свопы</t>
  </si>
  <si>
    <t>30.4</t>
  </si>
  <si>
    <t>Текущее налоговое обязательство</t>
  </si>
  <si>
    <t>31</t>
  </si>
  <si>
    <t>Отложенное налоговое обязательство</t>
  </si>
  <si>
    <t>32</t>
  </si>
  <si>
    <t>Авансы полученные</t>
  </si>
  <si>
    <t>33</t>
  </si>
  <si>
    <t>Обязательства по вознаграждениям работникам</t>
  </si>
  <si>
    <t>34</t>
  </si>
  <si>
    <t>Прочие обязательства</t>
  </si>
  <si>
    <t>35</t>
  </si>
  <si>
    <t>Итого обязательства:</t>
  </si>
  <si>
    <t>36</t>
  </si>
  <si>
    <t>Собственный капитал</t>
  </si>
  <si>
    <t>Уставный капитал</t>
  </si>
  <si>
    <t>37</t>
  </si>
  <si>
    <t xml:space="preserve">     простые акции</t>
  </si>
  <si>
    <t>37.1</t>
  </si>
  <si>
    <t xml:space="preserve">     привилегированные акции</t>
  </si>
  <si>
    <t>37.2</t>
  </si>
  <si>
    <t>Премии (дополнительный оплаченный капитал)</t>
  </si>
  <si>
    <t>38</t>
  </si>
  <si>
    <t>Изъятый капитал</t>
  </si>
  <si>
    <t>39</t>
  </si>
  <si>
    <t>Резервный капитал</t>
  </si>
  <si>
    <t>40</t>
  </si>
  <si>
    <t xml:space="preserve">    резервы переоценки ценных бумаг, предназначенных для продажи</t>
  </si>
  <si>
    <t>40.1</t>
  </si>
  <si>
    <t xml:space="preserve">    резерв на переоценку основных средств</t>
  </si>
  <si>
    <t>40.2</t>
  </si>
  <si>
    <t>Прочие резервы</t>
  </si>
  <si>
    <t>41</t>
  </si>
  <si>
    <t xml:space="preserve">Нераспределенная прибыль (непокрытый убыток): </t>
  </si>
  <si>
    <t>42</t>
  </si>
  <si>
    <t xml:space="preserve">     предыдущих лет</t>
  </si>
  <si>
    <t>42.1</t>
  </si>
  <si>
    <t xml:space="preserve">     отчетного периода</t>
  </si>
  <si>
    <t>42.2</t>
  </si>
  <si>
    <t xml:space="preserve">Итого капитал: </t>
  </si>
  <si>
    <t>43</t>
  </si>
  <si>
    <t>Итого капитал и обязательства (стр. 36+стр.43)</t>
  </si>
  <si>
    <t>44</t>
  </si>
  <si>
    <t>Примечание:</t>
  </si>
  <si>
    <t>Первый руководитель (на период его отсутствия - лицо, его замещающее)</t>
  </si>
  <si>
    <t xml:space="preserve">Главный бухгалтер </t>
  </si>
  <si>
    <t>Исполнитель</t>
  </si>
  <si>
    <t xml:space="preserve">Отчет о прибылях и убытках </t>
  </si>
  <si>
    <t>Наименование статей</t>
  </si>
  <si>
    <t>За отчетный период</t>
  </si>
  <si>
    <t>За период с начала текущего года (с нарастающим итогом)</t>
  </si>
  <si>
    <t>За аналогичный период  предыдущего года</t>
  </si>
  <si>
    <t>За аналогичный период  с начала предыдущего  года (с нарастающим  итогом)</t>
  </si>
  <si>
    <t xml:space="preserve"> Доходы, связанные с получением вознаграждения</t>
  </si>
  <si>
    <t xml:space="preserve"> в том числе:</t>
  </si>
  <si>
    <t xml:space="preserve">  по корреспондентским и текущим счетам</t>
  </si>
  <si>
    <t xml:space="preserve">   по размещенным вкладам</t>
  </si>
  <si>
    <t xml:space="preserve">   по приобретенным ценным бумагам</t>
  </si>
  <si>
    <t>1.3</t>
  </si>
  <si>
    <t xml:space="preserve">   по ценным бумагам, имеющимся в наличии для продажи (за вычетом резервов на обесценение)</t>
  </si>
  <si>
    <t>1.3.1</t>
  </si>
  <si>
    <t xml:space="preserve">  доходы в виде дивидендов по акциям, находящимся в портфеле ценных бумаг, имеющихся в наличии для продажи</t>
  </si>
  <si>
    <t>1.3.1.1</t>
  </si>
  <si>
    <t xml:space="preserve">  доходы, связанные с амортизацией дисконта по ценным бумагам, имеющимся в наличии для продажи</t>
  </si>
  <si>
    <t>1.3.1.2</t>
  </si>
  <si>
    <t xml:space="preserve">  по ценным бумагам, оцениваемым по справедливой стоимости, изменения которых отражаются в составе прибыли или убытка</t>
  </si>
  <si>
    <t>1.3.2</t>
  </si>
  <si>
    <t xml:space="preserve">  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</si>
  <si>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</si>
  <si>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 xml:space="preserve">  доходы, связанные с амортизацией дисконта по ценным бумагам, оцениваемым по справедливой стоимости</t>
  </si>
  <si>
    <t>1.3.2.2</t>
  </si>
  <si>
    <t xml:space="preserve">  по ценным бумаги, удерживаемым до погашения (за вычетом резервов на обесценение)</t>
  </si>
  <si>
    <t>1.3.3</t>
  </si>
  <si>
    <t xml:space="preserve">  доходы, связанные с амортизацией дисконта по ценным бумагам, удерживаемым до погашения</t>
  </si>
  <si>
    <t>1.3.3.1</t>
  </si>
  <si>
    <t xml:space="preserve">  по операциям «обратное РЕПО»</t>
  </si>
  <si>
    <t>1.4</t>
  </si>
  <si>
    <t xml:space="preserve">  прочие доходы, связанные с получением вознаграждения</t>
  </si>
  <si>
    <t>1.5</t>
  </si>
  <si>
    <t xml:space="preserve"> Комиссионные вознаграждения</t>
  </si>
  <si>
    <t xml:space="preserve">  от консалтинговых услуг</t>
  </si>
  <si>
    <t>2.1</t>
  </si>
  <si>
    <t xml:space="preserve">  аффилированным лицам</t>
  </si>
  <si>
    <t>2.1.1</t>
  </si>
  <si>
    <t xml:space="preserve">  прочим клиентам</t>
  </si>
  <si>
    <t>2.1.2</t>
  </si>
  <si>
    <t xml:space="preserve">  от услуг представителя держателей облигаций</t>
  </si>
  <si>
    <t>2.2</t>
  </si>
  <si>
    <t xml:space="preserve">  от услуг андеррайтера</t>
  </si>
  <si>
    <t>2.3</t>
  </si>
  <si>
    <t xml:space="preserve">  от управления активами</t>
  </si>
  <si>
    <t>2.4</t>
  </si>
  <si>
    <t xml:space="preserve">  от брокерских услуг</t>
  </si>
  <si>
    <t>2.5</t>
  </si>
  <si>
    <t xml:space="preserve">   от услуг маркет-мейкера</t>
  </si>
  <si>
    <t>2.6</t>
  </si>
  <si>
    <t xml:space="preserve">   от прочих услуг</t>
  </si>
  <si>
    <t>2.7</t>
  </si>
  <si>
    <t xml:space="preserve">   от пенсионных активов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</si>
  <si>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</si>
  <si>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</si>
  <si>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</si>
  <si>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</si>
  <si>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</si>
  <si>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</si>
  <si>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</si>
  <si>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</si>
  <si>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</si>
  <si>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</si>
  <si>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 xml:space="preserve">  по сделкам фьючерс</t>
  </si>
  <si>
    <t>10.1</t>
  </si>
  <si>
    <t xml:space="preserve">  по сделкам форвард</t>
  </si>
  <si>
    <t>10.2</t>
  </si>
  <si>
    <t xml:space="preserve">  по сделкам опцион</t>
  </si>
  <si>
    <t>10.3</t>
  </si>
  <si>
    <t xml:space="preserve">  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</si>
  <si>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</si>
  <si>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</si>
  <si>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 xml:space="preserve"> Прочие доходы</t>
  </si>
  <si>
    <t>Итого доходов (сумма строк с 1 по 12)</t>
  </si>
  <si>
    <t xml:space="preserve"> Расходы, связанные с выплатой вознаграждения</t>
  </si>
  <si>
    <t xml:space="preserve">  по полученным займам</t>
  </si>
  <si>
    <t>14.1</t>
  </si>
  <si>
    <t xml:space="preserve">   по выпущенным ценным бумагам</t>
  </si>
  <si>
    <t>14.2</t>
  </si>
  <si>
    <t xml:space="preserve">   по операциям «РЕПО»</t>
  </si>
  <si>
    <t>14.3</t>
  </si>
  <si>
    <t xml:space="preserve">  прочие расходы, связанные с выплатой вознаграждения</t>
  </si>
  <si>
    <t>14.4</t>
  </si>
  <si>
    <t xml:space="preserve"> Комиссионные расходы</t>
  </si>
  <si>
    <t xml:space="preserve">   управляющему агенту</t>
  </si>
  <si>
    <t xml:space="preserve">   за кастодиальное обслуживание</t>
  </si>
  <si>
    <t xml:space="preserve">   за услуги фондовой биржи</t>
  </si>
  <si>
    <t xml:space="preserve">   за услуги регистратора</t>
  </si>
  <si>
    <t xml:space="preserve">  за брокерские услуги</t>
  </si>
  <si>
    <t xml:space="preserve">  за прочие услуги</t>
  </si>
  <si>
    <t xml:space="preserve"> Расходы от деятельности, не связанной с выплатой вознаграждения</t>
  </si>
  <si>
    <t xml:space="preserve">   от переводных операций</t>
  </si>
  <si>
    <t xml:space="preserve">   от клиринговых операций</t>
  </si>
  <si>
    <t xml:space="preserve">   от кассовых операций</t>
  </si>
  <si>
    <t xml:space="preserve">   от сейфовых операций </t>
  </si>
  <si>
    <t xml:space="preserve">   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</si>
  <si>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</si>
  <si>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</si>
  <si>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</si>
  <si>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</si>
  <si>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</si>
  <si>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</si>
  <si>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</si>
  <si>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</si>
  <si>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</si>
  <si>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 xml:space="preserve">   по сделкам фьючерс</t>
  </si>
  <si>
    <t>24.1</t>
  </si>
  <si>
    <t xml:space="preserve">   по сделкам форвард</t>
  </si>
  <si>
    <t>24.2</t>
  </si>
  <si>
    <t xml:space="preserve">   по сделкам опцион</t>
  </si>
  <si>
    <t>24.3</t>
  </si>
  <si>
    <t xml:space="preserve">   по сделкам своп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</si>
  <si>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</si>
  <si>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</si>
  <si>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</si>
  <si>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 xml:space="preserve">   расходы на оплату труда и командировочные</t>
  </si>
  <si>
    <t>26.1</t>
  </si>
  <si>
    <t xml:space="preserve">   общехозяйственные расходы</t>
  </si>
  <si>
    <t>26.2</t>
  </si>
  <si>
    <t xml:space="preserve">   транспортные расходы</t>
  </si>
  <si>
    <t>26.3</t>
  </si>
  <si>
    <t xml:space="preserve">   административные расходы</t>
  </si>
  <si>
    <t>26.4</t>
  </si>
  <si>
    <t xml:space="preserve">   амортизационные отчисления</t>
  </si>
  <si>
    <t>26.5</t>
  </si>
  <si>
    <t xml:space="preserve">   расходы по уплате налогов и других обязательных платежей в бюджет, за исключением корпоративного подоходного налога</t>
  </si>
  <si>
    <t>26.6</t>
  </si>
  <si>
    <t xml:space="preserve">   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</si>
  <si>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</si>
  <si>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</si>
  <si>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</si>
  <si>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 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</si>
  <si>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</si>
  <si>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</si>
  <si>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</si>
  <si>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</si>
  <si>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Примечание</t>
  </si>
  <si>
    <t>Первый руководитель (на период его отсутствия – лицо, его замещающее)</t>
  </si>
  <si>
    <t>Главный бухгалтер</t>
  </si>
  <si>
    <t>1 января 2017 года</t>
  </si>
  <si>
    <t>прочие активы сумма 60 тыс.тенге: расходы будущих периодов (страхование ГПО 39 тыс и абонемент годовой ЭЦП eTrade 21 тыс).   Прочие обязательства: 3210 (соцстрах) - 138 тыс.тенге, счет 3220 (Обязательные пенсионные взносы) - 456 тыс.тенге.</t>
  </si>
  <si>
    <t xml:space="preserve">Дата </t>
  </si>
  <si>
    <t>Пан Е.В.</t>
  </si>
  <si>
    <t>Бекенев Т.М.</t>
  </si>
  <si>
    <t>16.01.2017г.</t>
  </si>
  <si>
    <t xml:space="preserve"> прочие доходы: счет 6280.07 - 4290 тыс.тенге (доходы от списания обязательств по договору с ТОО "eTrade.kz", аренда и возмещение коммунальных услуг). Прочие расходы:17489 тыс.тенге - убыток при выкупе собственнных акций выше номинальной стоимости.</t>
  </si>
  <si>
    <t>Телефон 7 727 390 13 95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</si>
</sst>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 style="thin"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/>
      <top style="thin"/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" fillId="0" borderId="0">
      <alignment horizontal="left" vertical="top"/>
      <protection/>
    </xf>
    <xf numFmtId="0" fontId="2" fillId="0" borderId="0">
      <alignment horizontal="right" vertical="top"/>
      <protection/>
    </xf>
    <xf numFmtId="0" fontId="2" fillId="0" borderId="0">
      <alignment horizontal="left" vertical="top"/>
      <protection/>
    </xf>
    <xf numFmtId="0" fontId="2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center" vertical="top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left" vertical="top"/>
      <protection/>
    </xf>
    <xf numFmtId="0" fontId="4" fillId="0" borderId="0">
      <alignment horizontal="left" vertical="top"/>
      <protection/>
    </xf>
    <xf numFmtId="0" fontId="23" fillId="0" borderId="0">
      <alignment horizontal="left" vertical="top"/>
      <protection/>
    </xf>
    <xf numFmtId="0" fontId="3" fillId="0" borderId="0">
      <alignment horizontal="left" vertical="top"/>
      <protection/>
    </xf>
    <xf numFmtId="0" fontId="3" fillId="0" borderId="0">
      <alignment horizontal="center" vertical="top"/>
      <protection/>
    </xf>
    <xf numFmtId="0" fontId="3" fillId="0" borderId="0">
      <alignment horizontal="left" vertical="top"/>
      <protection/>
    </xf>
    <xf numFmtId="0" fontId="1" fillId="0" borderId="0">
      <alignment horizontal="center" vertical="top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38" applyAlignment="1" quotePrefix="1">
      <alignment horizontal="center" vertical="top" wrapText="1"/>
      <protection/>
    </xf>
    <xf numFmtId="0" fontId="0" fillId="0" borderId="0" xfId="0" applyAlignment="1">
      <alignment vertical="top" wrapText="1"/>
    </xf>
    <xf numFmtId="0" fontId="0" fillId="0" borderId="0" xfId="0" applyFill="1" applyAlignment="1">
      <alignment wrapText="1"/>
    </xf>
    <xf numFmtId="0" fontId="2" fillId="0" borderId="0" xfId="35" applyFont="1" applyFill="1" applyAlignment="1" quotePrefix="1">
      <alignment horizontal="left" vertical="top" wrapText="1"/>
      <protection/>
    </xf>
    <xf numFmtId="0" fontId="0" fillId="0" borderId="0" xfId="0" applyFill="1" applyAlignment="1">
      <alignment vertical="top" wrapText="1"/>
    </xf>
    <xf numFmtId="0" fontId="2" fillId="0" borderId="0" xfId="35" applyFill="1" applyAlignment="1" quotePrefix="1">
      <alignment horizontal="left" vertical="top" wrapText="1"/>
      <protection/>
    </xf>
    <xf numFmtId="0" fontId="3" fillId="0" borderId="10" xfId="40" applyFill="1" applyBorder="1" applyAlignment="1" quotePrefix="1">
      <alignment horizontal="center" vertical="top" wrapText="1"/>
      <protection/>
    </xf>
    <xf numFmtId="0" fontId="3" fillId="0" borderId="11" xfId="40" applyFill="1" applyBorder="1" applyAlignment="1" quotePrefix="1">
      <alignment horizontal="center" vertical="top" wrapText="1"/>
      <protection/>
    </xf>
    <xf numFmtId="0" fontId="3" fillId="0" borderId="12" xfId="40" applyFill="1" applyBorder="1" applyAlignment="1" quotePrefix="1">
      <alignment horizontal="center" vertical="top" wrapText="1"/>
      <protection/>
    </xf>
    <xf numFmtId="0" fontId="3" fillId="0" borderId="13" xfId="40" applyFill="1" applyBorder="1" applyAlignment="1" quotePrefix="1">
      <alignment horizontal="center" vertical="top" wrapText="1"/>
      <protection/>
    </xf>
    <xf numFmtId="0" fontId="3" fillId="0" borderId="14" xfId="40" applyFill="1" applyBorder="1" applyAlignment="1" quotePrefix="1">
      <alignment horizontal="center" vertical="top" wrapText="1"/>
      <protection/>
    </xf>
    <xf numFmtId="0" fontId="3" fillId="0" borderId="15" xfId="40" applyFill="1" applyBorder="1" applyAlignment="1" quotePrefix="1">
      <alignment horizontal="center" vertical="top" wrapText="1"/>
      <protection/>
    </xf>
    <xf numFmtId="0" fontId="4" fillId="0" borderId="16" xfId="42" applyFill="1" applyBorder="1" applyAlignment="1" quotePrefix="1">
      <alignment horizontal="left" vertical="top" wrapText="1"/>
      <protection/>
    </xf>
    <xf numFmtId="0" fontId="3" fillId="0" borderId="15" xfId="44" applyFill="1" applyBorder="1" applyAlignment="1" quotePrefix="1">
      <alignment horizontal="left" vertical="top" wrapText="1"/>
      <protection/>
    </xf>
    <xf numFmtId="0" fontId="2" fillId="0" borderId="16" xfId="33" applyFill="1" applyBorder="1" applyAlignment="1" quotePrefix="1">
      <alignment horizontal="left" vertical="top" wrapText="1"/>
      <protection/>
    </xf>
    <xf numFmtId="0" fontId="2" fillId="0" borderId="15" xfId="36" applyFill="1" applyBorder="1" applyAlignment="1">
      <alignment horizontal="right" vertical="top" wrapText="1"/>
      <protection/>
    </xf>
    <xf numFmtId="0" fontId="2" fillId="0" borderId="17" xfId="36" applyFill="1" applyBorder="1" applyAlignment="1">
      <alignment horizontal="right" vertical="top" wrapText="1"/>
      <protection/>
    </xf>
    <xf numFmtId="0" fontId="3" fillId="0" borderId="18" xfId="40" applyFill="1" applyBorder="1" applyAlignment="1" quotePrefix="1">
      <alignment horizontal="center" vertical="top" wrapText="1"/>
      <protection/>
    </xf>
    <xf numFmtId="0" fontId="2" fillId="0" borderId="19" xfId="36" applyFill="1" applyBorder="1" applyAlignment="1">
      <alignment horizontal="right" vertical="top" wrapText="1"/>
      <protection/>
    </xf>
    <xf numFmtId="0" fontId="3" fillId="0" borderId="20" xfId="40" applyFill="1" applyBorder="1" applyAlignment="1" quotePrefix="1">
      <alignment horizontal="center" vertical="top" wrapText="1"/>
      <protection/>
    </xf>
    <xf numFmtId="0" fontId="3" fillId="0" borderId="19" xfId="44" applyFill="1" applyBorder="1" applyAlignment="1" quotePrefix="1">
      <alignment horizontal="left" vertical="top" wrapText="1"/>
      <protection/>
    </xf>
    <xf numFmtId="0" fontId="4" fillId="0" borderId="16" xfId="42" applyFont="1" applyFill="1" applyBorder="1" applyAlignment="1" quotePrefix="1">
      <alignment horizontal="left" vertical="top" wrapText="1"/>
      <protection/>
    </xf>
    <xf numFmtId="0" fontId="3" fillId="0" borderId="20" xfId="40" applyFont="1" applyFill="1" applyBorder="1" applyAlignment="1" quotePrefix="1">
      <alignment horizontal="center" vertical="top" wrapText="1"/>
      <protection/>
    </xf>
    <xf numFmtId="0" fontId="3" fillId="0" borderId="19" xfId="36" applyFont="1" applyFill="1" applyBorder="1" applyAlignment="1">
      <alignment horizontal="right" vertical="top" wrapText="1"/>
      <protection/>
    </xf>
    <xf numFmtId="0" fontId="3" fillId="0" borderId="21" xfId="44" applyFill="1" applyBorder="1" applyAlignment="1" quotePrefix="1">
      <alignment horizontal="left" vertical="top" wrapText="1"/>
      <protection/>
    </xf>
    <xf numFmtId="0" fontId="3" fillId="0" borderId="22" xfId="40" applyFill="1" applyBorder="1" applyAlignment="1" quotePrefix="1">
      <alignment horizontal="center" vertical="top" wrapText="1"/>
      <protection/>
    </xf>
    <xf numFmtId="0" fontId="2" fillId="0" borderId="23" xfId="33" applyFill="1" applyBorder="1" applyAlignment="1" quotePrefix="1">
      <alignment horizontal="left" vertical="top" wrapText="1"/>
      <protection/>
    </xf>
    <xf numFmtId="0" fontId="3" fillId="0" borderId="23" xfId="44" applyFont="1" applyFill="1" applyBorder="1" applyAlignment="1" quotePrefix="1">
      <alignment horizontal="left" vertical="top" wrapText="1"/>
      <protection/>
    </xf>
    <xf numFmtId="0" fontId="4" fillId="0" borderId="23" xfId="42" applyFill="1" applyBorder="1" applyAlignment="1" quotePrefix="1">
      <alignment horizontal="left" vertical="top" wrapText="1"/>
      <protection/>
    </xf>
    <xf numFmtId="0" fontId="2" fillId="0" borderId="21" xfId="36" applyFill="1" applyBorder="1" applyAlignment="1">
      <alignment horizontal="right" vertical="top" wrapText="1"/>
      <protection/>
    </xf>
    <xf numFmtId="0" fontId="2" fillId="0" borderId="24" xfId="36" applyFill="1" applyBorder="1" applyAlignment="1">
      <alignment horizontal="right" vertical="top" wrapText="1"/>
      <protection/>
    </xf>
    <xf numFmtId="0" fontId="2" fillId="0" borderId="25" xfId="33" applyFill="1" applyBorder="1" applyAlignment="1" quotePrefix="1">
      <alignment horizontal="left" vertical="top" wrapText="1"/>
      <protection/>
    </xf>
    <xf numFmtId="0" fontId="3" fillId="0" borderId="24" xfId="40" applyFill="1" applyBorder="1" applyAlignment="1" quotePrefix="1">
      <alignment horizontal="center" vertical="top" wrapText="1"/>
      <protection/>
    </xf>
    <xf numFmtId="0" fontId="2" fillId="0" borderId="24" xfId="33" applyFill="1" applyBorder="1" applyAlignment="1" quotePrefix="1">
      <alignment horizontal="left" vertical="top" wrapText="1"/>
      <protection/>
    </xf>
    <xf numFmtId="0" fontId="3" fillId="0" borderId="24" xfId="44" applyFill="1" applyBorder="1" applyAlignment="1" quotePrefix="1">
      <alignment horizontal="left" vertical="top" wrapText="1"/>
      <protection/>
    </xf>
    <xf numFmtId="0" fontId="3" fillId="0" borderId="24" xfId="44" applyFont="1" applyFill="1" applyBorder="1" applyAlignment="1" quotePrefix="1">
      <alignment horizontal="left" vertical="top" wrapText="1"/>
      <protection/>
    </xf>
    <xf numFmtId="0" fontId="3" fillId="0" borderId="24" xfId="40" applyFont="1" applyFill="1" applyBorder="1" applyAlignment="1" quotePrefix="1">
      <alignment horizontal="center" vertical="top" wrapText="1"/>
      <protection/>
    </xf>
    <xf numFmtId="0" fontId="3" fillId="0" borderId="24" xfId="36" applyFont="1" applyFill="1" applyBorder="1" applyAlignment="1">
      <alignment horizontal="right" vertical="top" wrapText="1"/>
      <protection/>
    </xf>
    <xf numFmtId="0" fontId="4" fillId="0" borderId="24" xfId="42" applyFont="1" applyFill="1" applyBorder="1" applyAlignment="1" quotePrefix="1">
      <alignment horizontal="left" vertical="top" wrapText="1"/>
      <protection/>
    </xf>
    <xf numFmtId="0" fontId="2" fillId="0" borderId="0" xfId="35" applyFill="1" applyAlignment="1" quotePrefix="1">
      <alignment horizontal="left" vertical="top" wrapText="1"/>
      <protection/>
    </xf>
    <xf numFmtId="0" fontId="3" fillId="0" borderId="16" xfId="44" applyFill="1" applyBorder="1" applyAlignment="1" quotePrefix="1">
      <alignment horizontal="left" vertical="top" wrapText="1"/>
      <protection/>
    </xf>
    <xf numFmtId="0" fontId="2" fillId="0" borderId="16" xfId="36" applyFill="1" applyBorder="1" applyAlignment="1">
      <alignment horizontal="right" vertical="top" wrapText="1"/>
      <protection/>
    </xf>
    <xf numFmtId="0" fontId="2" fillId="0" borderId="23" xfId="36" applyFill="1" applyBorder="1" applyAlignment="1">
      <alignment horizontal="right" vertical="top" wrapText="1"/>
      <protection/>
    </xf>
    <xf numFmtId="0" fontId="3" fillId="0" borderId="23" xfId="44" applyFill="1" applyBorder="1" applyAlignment="1" quotePrefix="1">
      <alignment horizontal="left" vertical="top" wrapText="1"/>
      <protection/>
    </xf>
    <xf numFmtId="0" fontId="2" fillId="0" borderId="25" xfId="36" applyFill="1" applyBorder="1" applyAlignment="1">
      <alignment horizontal="right" vertical="top" wrapText="1"/>
      <protection/>
    </xf>
    <xf numFmtId="0" fontId="0" fillId="0" borderId="0" xfId="0" applyFill="1" applyAlignment="1">
      <alignment/>
    </xf>
    <xf numFmtId="0" fontId="2" fillId="0" borderId="20" xfId="33" applyFont="1" applyFill="1" applyBorder="1" applyAlignment="1" quotePrefix="1">
      <alignment horizontal="left" vertical="top" wrapText="1"/>
      <protection/>
    </xf>
    <xf numFmtId="0" fontId="0" fillId="0" borderId="26" xfId="0" applyFill="1" applyBorder="1" applyAlignment="1">
      <alignment vertical="top" wrapText="1"/>
    </xf>
    <xf numFmtId="0" fontId="0" fillId="0" borderId="27" xfId="0" applyFill="1" applyBorder="1" applyAlignment="1">
      <alignment vertical="top" wrapText="1"/>
    </xf>
    <xf numFmtId="0" fontId="4" fillId="0" borderId="13" xfId="41" applyFill="1" applyBorder="1" applyAlignment="1" quotePrefix="1">
      <alignment horizontal="left" vertical="top" wrapText="1"/>
      <protection/>
    </xf>
    <xf numFmtId="0" fontId="3" fillId="0" borderId="14" xfId="45" applyFill="1" applyBorder="1" applyAlignment="1" quotePrefix="1">
      <alignment horizontal="center" vertical="top" wrapText="1"/>
      <protection/>
    </xf>
    <xf numFmtId="0" fontId="2" fillId="0" borderId="14" xfId="34" applyFill="1" applyBorder="1" applyAlignment="1">
      <alignment horizontal="right" vertical="top" wrapText="1"/>
      <protection/>
    </xf>
    <xf numFmtId="0" fontId="2" fillId="0" borderId="16" xfId="34" applyFill="1" applyBorder="1" applyAlignment="1">
      <alignment horizontal="right" vertical="top" wrapText="1"/>
      <protection/>
    </xf>
    <xf numFmtId="0" fontId="2" fillId="0" borderId="15" xfId="34" applyFill="1" applyBorder="1" applyAlignment="1">
      <alignment horizontal="right" vertical="top" wrapText="1"/>
      <protection/>
    </xf>
    <xf numFmtId="0" fontId="23" fillId="0" borderId="16" xfId="43" applyFill="1" applyBorder="1" applyAlignment="1" quotePrefix="1">
      <alignment horizontal="left" vertical="top" wrapText="1"/>
      <protection/>
    </xf>
    <xf numFmtId="0" fontId="3" fillId="0" borderId="14" xfId="46" applyFill="1" applyBorder="1" applyAlignment="1" quotePrefix="1">
      <alignment horizontal="left" vertical="top" wrapText="1"/>
      <protection/>
    </xf>
    <xf numFmtId="0" fontId="3" fillId="0" borderId="15" xfId="46" applyFill="1" applyBorder="1" applyAlignment="1" quotePrefix="1">
      <alignment horizontal="left" vertical="top" wrapText="1"/>
      <protection/>
    </xf>
    <xf numFmtId="0" fontId="2" fillId="0" borderId="16" xfId="37" applyFill="1" applyBorder="1" applyAlignment="1" quotePrefix="1">
      <alignment horizontal="left" vertical="top" wrapText="1"/>
      <protection/>
    </xf>
    <xf numFmtId="0" fontId="2" fillId="0" borderId="17" xfId="34" applyFill="1" applyBorder="1" applyAlignment="1">
      <alignment horizontal="right" vertical="top" wrapText="1"/>
      <protection/>
    </xf>
    <xf numFmtId="0" fontId="3" fillId="0" borderId="18" xfId="45" applyFill="1" applyBorder="1" applyAlignment="1" quotePrefix="1">
      <alignment horizontal="center" vertical="top" wrapText="1"/>
      <protection/>
    </xf>
    <xf numFmtId="0" fontId="3" fillId="0" borderId="18" xfId="46" applyFill="1" applyBorder="1" applyAlignment="1" quotePrefix="1">
      <alignment horizontal="left" vertical="top" wrapText="1"/>
      <protection/>
    </xf>
    <xf numFmtId="0" fontId="3" fillId="0" borderId="19" xfId="46" applyFill="1" applyBorder="1" applyAlignment="1" quotePrefix="1">
      <alignment horizontal="left" vertical="top" wrapText="1"/>
      <protection/>
    </xf>
    <xf numFmtId="0" fontId="3" fillId="0" borderId="20" xfId="45" applyFill="1" applyBorder="1" applyAlignment="1" quotePrefix="1">
      <alignment horizontal="center" vertical="top" wrapText="1"/>
      <protection/>
    </xf>
    <xf numFmtId="0" fontId="2" fillId="0" borderId="20" xfId="34" applyFill="1" applyBorder="1" applyAlignment="1">
      <alignment horizontal="right" vertical="top" wrapText="1"/>
      <protection/>
    </xf>
    <xf numFmtId="0" fontId="2" fillId="0" borderId="19" xfId="34" applyFill="1" applyBorder="1" applyAlignment="1">
      <alignment horizontal="right" vertical="top" wrapText="1"/>
      <protection/>
    </xf>
    <xf numFmtId="0" fontId="3" fillId="0" borderId="20" xfId="46" applyFill="1" applyBorder="1" applyAlignment="1" quotePrefix="1">
      <alignment horizontal="left" vertical="top" wrapText="1"/>
      <protection/>
    </xf>
    <xf numFmtId="0" fontId="3" fillId="0" borderId="22" xfId="45" applyFill="1" applyBorder="1" applyAlignment="1" quotePrefix="1">
      <alignment horizontal="center" vertical="top" wrapText="1"/>
      <protection/>
    </xf>
    <xf numFmtId="0" fontId="2" fillId="0" borderId="22" xfId="34" applyFill="1" applyBorder="1" applyAlignment="1">
      <alignment horizontal="right" vertical="top" wrapText="1"/>
      <protection/>
    </xf>
    <xf numFmtId="0" fontId="2" fillId="0" borderId="21" xfId="34" applyFill="1" applyBorder="1" applyAlignment="1">
      <alignment horizontal="right" vertical="top" wrapText="1"/>
      <protection/>
    </xf>
    <xf numFmtId="0" fontId="3" fillId="0" borderId="16" xfId="46" applyFill="1" applyBorder="1" applyAlignment="1" quotePrefix="1">
      <alignment horizontal="left" vertical="top" wrapText="1"/>
      <protection/>
    </xf>
    <xf numFmtId="0" fontId="3" fillId="0" borderId="22" xfId="46" applyFill="1" applyBorder="1" applyAlignment="1" quotePrefix="1">
      <alignment horizontal="left" vertical="top" wrapText="1"/>
      <protection/>
    </xf>
    <xf numFmtId="0" fontId="2" fillId="0" borderId="28" xfId="34" applyFill="1" applyBorder="1" applyAlignment="1">
      <alignment horizontal="right" vertical="top" wrapText="1"/>
      <protection/>
    </xf>
    <xf numFmtId="0" fontId="2" fillId="0" borderId="10" xfId="37" applyFill="1" applyBorder="1" applyAlignment="1" quotePrefix="1">
      <alignment horizontal="left" vertical="top" wrapText="1"/>
      <protection/>
    </xf>
    <xf numFmtId="0" fontId="3" fillId="0" borderId="26" xfId="45" applyFill="1" applyBorder="1" applyAlignment="1" quotePrefix="1">
      <alignment horizontal="center" vertical="top" wrapText="1"/>
      <protection/>
    </xf>
    <xf numFmtId="0" fontId="2" fillId="0" borderId="26" xfId="34" applyFont="1" applyFill="1" applyBorder="1" applyAlignment="1">
      <alignment horizontal="right" vertical="top" wrapText="1"/>
      <protection/>
    </xf>
    <xf numFmtId="0" fontId="2" fillId="0" borderId="26" xfId="34" applyFill="1" applyBorder="1" applyAlignment="1">
      <alignment horizontal="right" vertical="top" wrapText="1"/>
      <protection/>
    </xf>
    <xf numFmtId="0" fontId="3" fillId="0" borderId="10" xfId="46" applyFill="1" applyBorder="1" applyAlignment="1" quotePrefix="1">
      <alignment horizontal="left" vertical="top" wrapText="1"/>
      <protection/>
    </xf>
    <xf numFmtId="0" fontId="2" fillId="0" borderId="10" xfId="34" applyFill="1" applyBorder="1" applyAlignment="1">
      <alignment horizontal="right" vertical="top" wrapText="1"/>
      <protection/>
    </xf>
    <xf numFmtId="0" fontId="3" fillId="0" borderId="26" xfId="46" applyFill="1" applyBorder="1" applyAlignment="1" quotePrefix="1">
      <alignment horizontal="left" vertical="top" wrapText="1"/>
      <protection/>
    </xf>
    <xf numFmtId="0" fontId="3" fillId="0" borderId="28" xfId="46" applyFill="1" applyBorder="1" applyAlignment="1" quotePrefix="1">
      <alignment horizontal="left" vertical="top" wrapText="1"/>
      <protection/>
    </xf>
    <xf numFmtId="0" fontId="2" fillId="0" borderId="10" xfId="37" applyFont="1" applyFill="1" applyBorder="1" applyAlignment="1" quotePrefix="1">
      <alignment horizontal="left" vertical="top" wrapText="1"/>
      <protection/>
    </xf>
    <xf numFmtId="0" fontId="1" fillId="0" borderId="0" xfId="47" applyFill="1" applyAlignment="1" quotePrefix="1">
      <alignment horizontal="center" vertical="top" wrapText="1"/>
      <protection/>
    </xf>
    <xf numFmtId="0" fontId="0" fillId="0" borderId="11" xfId="0" applyFill="1" applyBorder="1" applyAlignment="1">
      <alignment vertical="top" wrapText="1"/>
    </xf>
    <xf numFmtId="0" fontId="0" fillId="0" borderId="29" xfId="0" applyFill="1" applyBorder="1" applyAlignment="1">
      <alignment vertical="top" wrapText="1"/>
    </xf>
    <xf numFmtId="0" fontId="2" fillId="0" borderId="10" xfId="39" applyFill="1" applyBorder="1" applyAlignment="1" quotePrefix="1">
      <alignment horizontal="center" vertical="top" wrapText="1"/>
      <protection/>
    </xf>
    <xf numFmtId="0" fontId="2" fillId="0" borderId="11" xfId="39" applyFill="1" applyBorder="1" applyAlignment="1" quotePrefix="1">
      <alignment horizontal="center" vertical="top" wrapText="1"/>
      <protection/>
    </xf>
    <xf numFmtId="0" fontId="2" fillId="0" borderId="12" xfId="39" applyFill="1" applyBorder="1" applyAlignment="1" quotePrefix="1">
      <alignment horizontal="center" vertical="top" wrapText="1"/>
      <protection/>
    </xf>
    <xf numFmtId="0" fontId="2" fillId="0" borderId="13" xfId="39" applyFill="1" applyBorder="1" applyAlignment="1" quotePrefix="1">
      <alignment horizontal="center" vertical="top" wrapText="1"/>
      <protection/>
    </xf>
    <xf numFmtId="0" fontId="2" fillId="0" borderId="14" xfId="39" applyFill="1" applyBorder="1" applyAlignment="1" quotePrefix="1">
      <alignment horizontal="center" vertical="top" wrapText="1"/>
      <protection/>
    </xf>
    <xf numFmtId="0" fontId="2" fillId="0" borderId="15" xfId="39" applyFill="1" applyBorder="1" applyAlignment="1" quotePrefix="1">
      <alignment horizontal="center" vertical="top" wrapText="1"/>
      <protection/>
    </xf>
    <xf numFmtId="0" fontId="2" fillId="0" borderId="20" xfId="34" applyFont="1" applyFill="1" applyBorder="1" applyAlignment="1">
      <alignment horizontal="right" vertical="top" wrapText="1"/>
      <protection/>
    </xf>
    <xf numFmtId="0" fontId="2" fillId="0" borderId="30" xfId="37" applyFont="1" applyFill="1" applyBorder="1" applyAlignment="1" quotePrefix="1">
      <alignment horizontal="left" vertical="top" wrapText="1"/>
      <protection/>
    </xf>
    <xf numFmtId="0" fontId="2" fillId="0" borderId="30" xfId="33" applyBorder="1" applyAlignment="1" quotePrefix="1">
      <alignment horizontal="center" vertical="top" wrapText="1"/>
      <protection/>
    </xf>
    <xf numFmtId="0" fontId="0" fillId="0" borderId="11" xfId="0" applyBorder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2" fillId="0" borderId="0" xfId="37" applyFill="1" applyBorder="1" applyAlignment="1" quotePrefix="1">
      <alignment horizontal="center" vertical="top" wrapText="1"/>
      <protection/>
    </xf>
    <xf numFmtId="0" fontId="0" fillId="0" borderId="0" xfId="0" applyBorder="1" applyAlignment="1">
      <alignment horizont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0_ОПИУ" xfId="34"/>
    <cellStyle name="S1" xfId="35"/>
    <cellStyle name="S2" xfId="36"/>
    <cellStyle name="S2_ОПИУ" xfId="37"/>
    <cellStyle name="S3" xfId="38"/>
    <cellStyle name="S3_ОПИУ" xfId="39"/>
    <cellStyle name="S4" xfId="40"/>
    <cellStyle name="S4_ОПИУ" xfId="41"/>
    <cellStyle name="S5" xfId="42"/>
    <cellStyle name="S5_ОПИУ" xfId="43"/>
    <cellStyle name="S6" xfId="44"/>
    <cellStyle name="S6_ОПИУ" xfId="45"/>
    <cellStyle name="S7" xfId="46"/>
    <cellStyle name="S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8;&#1080;&#1084;&#1091;&#1088;\Desktop\&#1058;&#1080;&#1084;&#1091;&#1088;\&#1092;&#1080;&#1085;&#1086;&#1090;&#1095;&#1077;&#1090;&#1099;%20&#1074;%20&#1050;&#1060;&#1053;%20&#1053;&#1041;&#1056;&#1050;\&#1086;&#1090;&#1095;&#1077;&#1090;&#1099;%202016%20&#1075;&#1086;&#1076;\&#1076;&#1077;&#1082;&#1072;&#1073;&#1088;&#1100;%2016\&#1041;&#1041;%20&#1054;&#1055;&#1048;&#1059;%20&#1050;1%20&#1044;&#1057;%203112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Б"/>
      <sheetName val="ОПИУ"/>
      <sheetName val="допики"/>
      <sheetName val="прудики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4"/>
  <sheetViews>
    <sheetView tabSelected="1" zoomScalePageLayoutView="0" workbookViewId="0" topLeftCell="A235">
      <selection activeCell="G132" sqref="G132"/>
    </sheetView>
  </sheetViews>
  <sheetFormatPr defaultColWidth="9.00390625" defaultRowHeight="12.75"/>
  <cols>
    <col min="1" max="1" width="62.625" style="0" customWidth="1"/>
    <col min="2" max="2" width="12.00390625" style="0" customWidth="1"/>
    <col min="3" max="3" width="17.00390625" style="46" customWidth="1"/>
    <col min="4" max="6" width="17.00390625" style="0" customWidth="1"/>
  </cols>
  <sheetData>
    <row r="1" spans="1:4" ht="12.75">
      <c r="A1" s="1" t="s">
        <v>0</v>
      </c>
      <c r="B1" s="2"/>
      <c r="C1" s="2"/>
      <c r="D1" s="2"/>
    </row>
    <row r="2" spans="1:4" ht="12.75">
      <c r="A2" s="3"/>
      <c r="B2" s="3"/>
      <c r="C2" s="3"/>
      <c r="D2" s="3"/>
    </row>
    <row r="3" spans="1:4" ht="12.75">
      <c r="A3" s="93" t="s">
        <v>1</v>
      </c>
      <c r="B3" s="94"/>
      <c r="C3" s="94"/>
      <c r="D3" s="95"/>
    </row>
    <row r="4" spans="1:4" ht="12.75">
      <c r="A4" s="3"/>
      <c r="B4" s="3"/>
      <c r="C4" s="3"/>
      <c r="D4" s="3"/>
    </row>
    <row r="5" spans="1:4" ht="12.75">
      <c r="A5" s="4" t="s">
        <v>327</v>
      </c>
      <c r="B5" s="5"/>
      <c r="C5" s="5"/>
      <c r="D5" s="3"/>
    </row>
    <row r="6" spans="1:4" ht="12.75">
      <c r="A6" s="3"/>
      <c r="B6" s="3"/>
      <c r="C6" s="3"/>
      <c r="D6" s="3"/>
    </row>
    <row r="7" spans="1:4" ht="12.75">
      <c r="A7" s="3"/>
      <c r="B7" s="3"/>
      <c r="C7" s="3"/>
      <c r="D7" s="6" t="s">
        <v>2</v>
      </c>
    </row>
    <row r="8" spans="1:4" ht="22.5">
      <c r="A8" s="7" t="s">
        <v>3</v>
      </c>
      <c r="B8" s="8" t="s">
        <v>4</v>
      </c>
      <c r="C8" s="7" t="s">
        <v>5</v>
      </c>
      <c r="D8" s="9" t="s">
        <v>6</v>
      </c>
    </row>
    <row r="9" spans="1:4" ht="15" customHeight="1">
      <c r="A9" s="10" t="s">
        <v>7</v>
      </c>
      <c r="B9" s="11" t="s">
        <v>8</v>
      </c>
      <c r="C9" s="10" t="s">
        <v>9</v>
      </c>
      <c r="D9" s="12" t="s">
        <v>10</v>
      </c>
    </row>
    <row r="10" spans="1:4" ht="15" customHeight="1">
      <c r="A10" s="13" t="s">
        <v>11</v>
      </c>
      <c r="B10" s="11" t="s">
        <v>12</v>
      </c>
      <c r="C10" s="41" t="s">
        <v>12</v>
      </c>
      <c r="D10" s="14" t="s">
        <v>12</v>
      </c>
    </row>
    <row r="11" spans="1:4" ht="15" customHeight="1">
      <c r="A11" s="15" t="s">
        <v>13</v>
      </c>
      <c r="B11" s="11" t="s">
        <v>14</v>
      </c>
      <c r="C11" s="42">
        <f>C13+C14</f>
        <v>333582</v>
      </c>
      <c r="D11" s="16">
        <f>D13+D14</f>
        <v>130787</v>
      </c>
    </row>
    <row r="12" spans="1:4" ht="15" customHeight="1">
      <c r="A12" s="15" t="s">
        <v>15</v>
      </c>
      <c r="B12" s="11" t="s">
        <v>12</v>
      </c>
      <c r="C12" s="41" t="s">
        <v>12</v>
      </c>
      <c r="D12" s="14" t="s">
        <v>12</v>
      </c>
    </row>
    <row r="13" spans="1:4" ht="15" customHeight="1">
      <c r="A13" s="15" t="s">
        <v>16</v>
      </c>
      <c r="B13" s="11" t="s">
        <v>17</v>
      </c>
      <c r="C13" s="42">
        <v>209</v>
      </c>
      <c r="D13" s="16">
        <v>1</v>
      </c>
    </row>
    <row r="14" spans="1:4" ht="15" customHeight="1">
      <c r="A14" s="15" t="s">
        <v>18</v>
      </c>
      <c r="B14" s="11" t="s">
        <v>19</v>
      </c>
      <c r="C14" s="42">
        <v>333373</v>
      </c>
      <c r="D14" s="16">
        <v>130786</v>
      </c>
    </row>
    <row r="15" spans="1:4" ht="15" customHeight="1">
      <c r="A15" s="15" t="s">
        <v>20</v>
      </c>
      <c r="B15" s="11" t="s">
        <v>8</v>
      </c>
      <c r="C15" s="42">
        <v>0</v>
      </c>
      <c r="D15" s="16">
        <v>0</v>
      </c>
    </row>
    <row r="16" spans="1:4" ht="15" customHeight="1">
      <c r="A16" s="15" t="s">
        <v>21</v>
      </c>
      <c r="B16" s="11" t="s">
        <v>9</v>
      </c>
      <c r="C16" s="42">
        <v>0</v>
      </c>
      <c r="D16" s="16">
        <v>0</v>
      </c>
    </row>
    <row r="17" spans="1:4" ht="15" customHeight="1">
      <c r="A17" s="15" t="s">
        <v>15</v>
      </c>
      <c r="B17" s="11" t="s">
        <v>12</v>
      </c>
      <c r="C17" s="41" t="s">
        <v>12</v>
      </c>
      <c r="D17" s="14" t="s">
        <v>12</v>
      </c>
    </row>
    <row r="18" spans="1:4" ht="15" customHeight="1">
      <c r="A18" s="15" t="s">
        <v>22</v>
      </c>
      <c r="B18" s="11" t="s">
        <v>23</v>
      </c>
      <c r="C18" s="42">
        <v>0</v>
      </c>
      <c r="D18" s="16">
        <v>0</v>
      </c>
    </row>
    <row r="19" spans="1:4" ht="15" customHeight="1">
      <c r="A19" s="15" t="s">
        <v>24</v>
      </c>
      <c r="B19" s="11" t="s">
        <v>10</v>
      </c>
      <c r="C19" s="42">
        <v>0</v>
      </c>
      <c r="D19" s="16">
        <v>109209</v>
      </c>
    </row>
    <row r="20" spans="1:4" ht="15" customHeight="1">
      <c r="A20" s="15" t="s">
        <v>15</v>
      </c>
      <c r="B20" s="11" t="s">
        <v>12</v>
      </c>
      <c r="C20" s="41" t="s">
        <v>12</v>
      </c>
      <c r="D20" s="14" t="s">
        <v>12</v>
      </c>
    </row>
    <row r="21" spans="1:4" ht="15" customHeight="1">
      <c r="A21" s="15" t="s">
        <v>22</v>
      </c>
      <c r="B21" s="11" t="s">
        <v>25</v>
      </c>
      <c r="C21" s="42">
        <v>0</v>
      </c>
      <c r="D21" s="16">
        <v>0</v>
      </c>
    </row>
    <row r="22" spans="1:4" ht="15" customHeight="1">
      <c r="A22" s="15" t="s">
        <v>26</v>
      </c>
      <c r="B22" s="11" t="s">
        <v>27</v>
      </c>
      <c r="C22" s="42">
        <v>12363</v>
      </c>
      <c r="D22" s="16">
        <v>293695</v>
      </c>
    </row>
    <row r="23" spans="1:4" ht="15" customHeight="1">
      <c r="A23" s="15" t="s">
        <v>22</v>
      </c>
      <c r="B23" s="11" t="s">
        <v>28</v>
      </c>
      <c r="C23" s="42">
        <v>318</v>
      </c>
      <c r="D23" s="16">
        <v>443</v>
      </c>
    </row>
    <row r="24" spans="1:4" ht="15" customHeight="1">
      <c r="A24" s="15" t="s">
        <v>29</v>
      </c>
      <c r="B24" s="11" t="s">
        <v>30</v>
      </c>
      <c r="C24" s="42">
        <v>0</v>
      </c>
      <c r="D24" s="16">
        <v>0</v>
      </c>
    </row>
    <row r="25" spans="1:4" ht="15" customHeight="1">
      <c r="A25" s="15" t="s">
        <v>15</v>
      </c>
      <c r="B25" s="11" t="s">
        <v>12</v>
      </c>
      <c r="C25" s="41" t="s">
        <v>12</v>
      </c>
      <c r="D25" s="14" t="s">
        <v>12</v>
      </c>
    </row>
    <row r="26" spans="1:4" ht="15" customHeight="1">
      <c r="A26" s="15" t="s">
        <v>31</v>
      </c>
      <c r="B26" s="11" t="s">
        <v>32</v>
      </c>
      <c r="C26" s="42">
        <v>0</v>
      </c>
      <c r="D26" s="16">
        <v>0</v>
      </c>
    </row>
    <row r="27" spans="1:4" ht="15" customHeight="1">
      <c r="A27" s="15" t="s">
        <v>33</v>
      </c>
      <c r="B27" s="11" t="s">
        <v>34</v>
      </c>
      <c r="C27" s="42">
        <v>0</v>
      </c>
      <c r="D27" s="16">
        <v>0</v>
      </c>
    </row>
    <row r="28" spans="1:4" ht="15" customHeight="1">
      <c r="A28" s="15" t="s">
        <v>15</v>
      </c>
      <c r="B28" s="11" t="s">
        <v>12</v>
      </c>
      <c r="C28" s="41" t="s">
        <v>12</v>
      </c>
      <c r="D28" s="14" t="s">
        <v>12</v>
      </c>
    </row>
    <row r="29" spans="1:4" ht="15" customHeight="1">
      <c r="A29" s="15" t="s">
        <v>31</v>
      </c>
      <c r="B29" s="11" t="s">
        <v>35</v>
      </c>
      <c r="C29" s="42">
        <v>0</v>
      </c>
      <c r="D29" s="16">
        <v>0</v>
      </c>
    </row>
    <row r="30" spans="1:4" ht="15" customHeight="1">
      <c r="A30" s="15" t="s">
        <v>36</v>
      </c>
      <c r="B30" s="11" t="s">
        <v>37</v>
      </c>
      <c r="C30" s="42">
        <v>0</v>
      </c>
      <c r="D30" s="16">
        <v>0</v>
      </c>
    </row>
    <row r="31" spans="1:4" ht="15" customHeight="1">
      <c r="A31" s="15" t="s">
        <v>38</v>
      </c>
      <c r="B31" s="11" t="s">
        <v>39</v>
      </c>
      <c r="C31" s="42">
        <v>0</v>
      </c>
      <c r="D31" s="16">
        <v>0</v>
      </c>
    </row>
    <row r="32" spans="1:4" ht="15" customHeight="1">
      <c r="A32" s="15" t="s">
        <v>40</v>
      </c>
      <c r="B32" s="11" t="s">
        <v>41</v>
      </c>
      <c r="C32" s="42">
        <v>184</v>
      </c>
      <c r="D32" s="16">
        <v>311</v>
      </c>
    </row>
    <row r="33" spans="1:4" ht="15" customHeight="1">
      <c r="A33" s="15" t="s">
        <v>42</v>
      </c>
      <c r="B33" s="11" t="s">
        <v>43</v>
      </c>
      <c r="C33" s="42">
        <v>0</v>
      </c>
      <c r="D33" s="16">
        <v>0</v>
      </c>
    </row>
    <row r="34" spans="1:4" ht="15" customHeight="1">
      <c r="A34" s="15" t="s">
        <v>44</v>
      </c>
      <c r="B34" s="11" t="s">
        <v>45</v>
      </c>
      <c r="C34" s="42">
        <v>190134</v>
      </c>
      <c r="D34" s="16">
        <v>210002</v>
      </c>
    </row>
    <row r="35" spans="1:4" ht="15" customHeight="1">
      <c r="A35" s="15" t="s">
        <v>46</v>
      </c>
      <c r="B35" s="11" t="s">
        <v>47</v>
      </c>
      <c r="C35" s="42">
        <v>634</v>
      </c>
      <c r="D35" s="16">
        <v>2968</v>
      </c>
    </row>
    <row r="36" spans="1:4" ht="15" customHeight="1">
      <c r="A36" s="15" t="s">
        <v>48</v>
      </c>
      <c r="B36" s="11" t="s">
        <v>49</v>
      </c>
      <c r="C36" s="42">
        <v>1499</v>
      </c>
      <c r="D36" s="16">
        <v>64702</v>
      </c>
    </row>
    <row r="37" spans="1:4" ht="15" customHeight="1">
      <c r="A37" s="15" t="s">
        <v>50</v>
      </c>
      <c r="B37" s="11" t="s">
        <v>51</v>
      </c>
      <c r="C37" s="42">
        <f>C42+C44</f>
        <v>11904</v>
      </c>
      <c r="D37" s="16">
        <f>D39+D42+D43+D44+D45+D46+D47+D48+D49</f>
        <v>3593</v>
      </c>
    </row>
    <row r="38" spans="1:4" ht="15" customHeight="1">
      <c r="A38" s="15" t="s">
        <v>15</v>
      </c>
      <c r="B38" s="11" t="s">
        <v>12</v>
      </c>
      <c r="C38" s="41" t="s">
        <v>12</v>
      </c>
      <c r="D38" s="14" t="s">
        <v>12</v>
      </c>
    </row>
    <row r="39" spans="1:4" ht="15" customHeight="1">
      <c r="A39" s="15" t="s">
        <v>52</v>
      </c>
      <c r="B39" s="11" t="s">
        <v>53</v>
      </c>
      <c r="C39" s="42">
        <v>0</v>
      </c>
      <c r="D39" s="17">
        <v>0</v>
      </c>
    </row>
    <row r="40" spans="1:4" ht="15" customHeight="1">
      <c r="A40" s="15" t="s">
        <v>54</v>
      </c>
      <c r="B40" s="18" t="s">
        <v>55</v>
      </c>
      <c r="C40" s="42">
        <v>0</v>
      </c>
      <c r="D40" s="19">
        <v>0</v>
      </c>
    </row>
    <row r="41" spans="1:4" ht="15" customHeight="1">
      <c r="A41" s="15" t="s">
        <v>56</v>
      </c>
      <c r="B41" s="20" t="s">
        <v>57</v>
      </c>
      <c r="C41" s="42">
        <v>0</v>
      </c>
      <c r="D41" s="19">
        <v>0</v>
      </c>
    </row>
    <row r="42" spans="1:4" ht="15" customHeight="1">
      <c r="A42" s="15" t="s">
        <v>58</v>
      </c>
      <c r="B42" s="20" t="s">
        <v>59</v>
      </c>
      <c r="C42" s="42">
        <v>280</v>
      </c>
      <c r="D42" s="19">
        <v>435</v>
      </c>
    </row>
    <row r="43" spans="1:4" ht="15" customHeight="1">
      <c r="A43" s="15" t="s">
        <v>60</v>
      </c>
      <c r="B43" s="20" t="s">
        <v>61</v>
      </c>
      <c r="C43" s="42">
        <v>0</v>
      </c>
      <c r="D43" s="19">
        <v>0</v>
      </c>
    </row>
    <row r="44" spans="1:4" ht="15" customHeight="1">
      <c r="A44" s="15" t="s">
        <v>62</v>
      </c>
      <c r="B44" s="20" t="s">
        <v>63</v>
      </c>
      <c r="C44" s="42">
        <v>11624</v>
      </c>
      <c r="D44" s="19">
        <v>3158</v>
      </c>
    </row>
    <row r="45" spans="1:4" ht="15" customHeight="1">
      <c r="A45" s="15" t="s">
        <v>64</v>
      </c>
      <c r="B45" s="20" t="s">
        <v>65</v>
      </c>
      <c r="C45" s="42">
        <v>0</v>
      </c>
      <c r="D45" s="19">
        <v>0</v>
      </c>
    </row>
    <row r="46" spans="1:4" ht="15" customHeight="1">
      <c r="A46" s="15" t="s">
        <v>66</v>
      </c>
      <c r="B46" s="20" t="s">
        <v>67</v>
      </c>
      <c r="C46" s="42">
        <v>0</v>
      </c>
      <c r="D46" s="19">
        <v>0</v>
      </c>
    </row>
    <row r="47" spans="1:4" ht="15" customHeight="1">
      <c r="A47" s="15" t="s">
        <v>68</v>
      </c>
      <c r="B47" s="20" t="s">
        <v>69</v>
      </c>
      <c r="C47" s="42">
        <v>0</v>
      </c>
      <c r="D47" s="19">
        <v>0</v>
      </c>
    </row>
    <row r="48" spans="1:4" ht="15" customHeight="1">
      <c r="A48" s="15" t="s">
        <v>70</v>
      </c>
      <c r="B48" s="20" t="s">
        <v>71</v>
      </c>
      <c r="C48" s="42">
        <v>0</v>
      </c>
      <c r="D48" s="19">
        <v>0</v>
      </c>
    </row>
    <row r="49" spans="1:4" ht="15" customHeight="1">
      <c r="A49" s="15" t="s">
        <v>72</v>
      </c>
      <c r="B49" s="20" t="s">
        <v>73</v>
      </c>
      <c r="C49" s="42">
        <v>0</v>
      </c>
      <c r="D49" s="19">
        <v>0</v>
      </c>
    </row>
    <row r="50" spans="1:4" ht="15" customHeight="1">
      <c r="A50" s="15" t="s">
        <v>74</v>
      </c>
      <c r="B50" s="20" t="s">
        <v>75</v>
      </c>
      <c r="C50" s="42">
        <v>0</v>
      </c>
      <c r="D50" s="19">
        <v>0</v>
      </c>
    </row>
    <row r="51" spans="1:4" ht="15" customHeight="1">
      <c r="A51" s="15" t="s">
        <v>15</v>
      </c>
      <c r="B51" s="20" t="s">
        <v>12</v>
      </c>
      <c r="C51" s="41" t="s">
        <v>12</v>
      </c>
      <c r="D51" s="21" t="s">
        <v>12</v>
      </c>
    </row>
    <row r="52" spans="1:4" ht="15" customHeight="1">
      <c r="A52" s="15" t="s">
        <v>76</v>
      </c>
      <c r="B52" s="20" t="s">
        <v>77</v>
      </c>
      <c r="C52" s="42">
        <v>0</v>
      </c>
      <c r="D52" s="19">
        <v>0</v>
      </c>
    </row>
    <row r="53" spans="1:4" ht="15" customHeight="1">
      <c r="A53" s="15" t="s">
        <v>78</v>
      </c>
      <c r="B53" s="20" t="s">
        <v>79</v>
      </c>
      <c r="C53" s="42">
        <v>0</v>
      </c>
      <c r="D53" s="19">
        <v>0</v>
      </c>
    </row>
    <row r="54" spans="1:4" ht="15" customHeight="1">
      <c r="A54" s="15" t="s">
        <v>80</v>
      </c>
      <c r="B54" s="20" t="s">
        <v>81</v>
      </c>
      <c r="C54" s="42">
        <v>0</v>
      </c>
      <c r="D54" s="19">
        <v>0</v>
      </c>
    </row>
    <row r="55" spans="1:4" ht="15" customHeight="1">
      <c r="A55" s="15" t="s">
        <v>82</v>
      </c>
      <c r="B55" s="20" t="s">
        <v>83</v>
      </c>
      <c r="C55" s="42">
        <v>0</v>
      </c>
      <c r="D55" s="19">
        <v>0</v>
      </c>
    </row>
    <row r="56" spans="1:4" ht="15" customHeight="1">
      <c r="A56" s="15" t="s">
        <v>84</v>
      </c>
      <c r="B56" s="20" t="s">
        <v>85</v>
      </c>
      <c r="C56" s="42">
        <v>363</v>
      </c>
      <c r="D56" s="19">
        <v>553</v>
      </c>
    </row>
    <row r="57" spans="1:4" ht="15" customHeight="1">
      <c r="A57" s="15" t="s">
        <v>86</v>
      </c>
      <c r="B57" s="20" t="s">
        <v>87</v>
      </c>
      <c r="C57" s="42">
        <v>0</v>
      </c>
      <c r="D57" s="19">
        <v>976</v>
      </c>
    </row>
    <row r="58" spans="1:4" ht="15" customHeight="1">
      <c r="A58" s="15" t="s">
        <v>88</v>
      </c>
      <c r="B58" s="20" t="s">
        <v>89</v>
      </c>
      <c r="C58" s="42">
        <v>0</v>
      </c>
      <c r="D58" s="19">
        <v>0</v>
      </c>
    </row>
    <row r="59" spans="1:4" ht="15" customHeight="1">
      <c r="A59" s="15" t="s">
        <v>90</v>
      </c>
      <c r="B59" s="20" t="s">
        <v>91</v>
      </c>
      <c r="C59" s="42">
        <v>60</v>
      </c>
      <c r="D59" s="19">
        <v>21239</v>
      </c>
    </row>
    <row r="60" spans="1:4" ht="15" customHeight="1">
      <c r="A60" s="22" t="s">
        <v>92</v>
      </c>
      <c r="B60" s="23" t="s">
        <v>93</v>
      </c>
      <c r="C60" s="24">
        <f>C11+C15+C16+C19+C22+C24+C27+C30+C31+C32+C34+C35+C36+C37+C56+C57+C58+C59</f>
        <v>550723</v>
      </c>
      <c r="D60" s="24">
        <f>D11+D15+D16+D19+D22+D24+D27+D30+D31+D32+D34+D35+D36+D37+D56+D57+D58+D59</f>
        <v>838035</v>
      </c>
    </row>
    <row r="61" spans="1:4" ht="15" customHeight="1">
      <c r="A61" s="15" t="s">
        <v>12</v>
      </c>
      <c r="B61" s="20" t="s">
        <v>12</v>
      </c>
      <c r="C61" s="41" t="s">
        <v>12</v>
      </c>
      <c r="D61" s="21" t="s">
        <v>12</v>
      </c>
    </row>
    <row r="62" spans="1:4" ht="15" customHeight="1">
      <c r="A62" s="13" t="s">
        <v>94</v>
      </c>
      <c r="B62" s="20" t="s">
        <v>12</v>
      </c>
      <c r="C62" s="41" t="s">
        <v>12</v>
      </c>
      <c r="D62" s="21" t="s">
        <v>12</v>
      </c>
    </row>
    <row r="63" spans="1:4" ht="15" customHeight="1">
      <c r="A63" s="15" t="s">
        <v>95</v>
      </c>
      <c r="B63" s="20" t="s">
        <v>96</v>
      </c>
      <c r="C63" s="42">
        <v>0</v>
      </c>
      <c r="D63" s="19">
        <v>105577</v>
      </c>
    </row>
    <row r="64" spans="1:4" ht="15" customHeight="1">
      <c r="A64" s="15" t="s">
        <v>97</v>
      </c>
      <c r="B64" s="20" t="s">
        <v>98</v>
      </c>
      <c r="C64" s="42">
        <v>0</v>
      </c>
      <c r="D64" s="19">
        <v>0</v>
      </c>
    </row>
    <row r="65" spans="1:4" ht="15" customHeight="1">
      <c r="A65" s="15" t="s">
        <v>99</v>
      </c>
      <c r="B65" s="20" t="s">
        <v>100</v>
      </c>
      <c r="C65" s="42">
        <v>0</v>
      </c>
      <c r="D65" s="19">
        <v>0</v>
      </c>
    </row>
    <row r="66" spans="1:4" ht="15" customHeight="1">
      <c r="A66" s="15" t="s">
        <v>101</v>
      </c>
      <c r="B66" s="20" t="s">
        <v>102</v>
      </c>
      <c r="C66" s="42">
        <v>0</v>
      </c>
      <c r="D66" s="19">
        <v>0</v>
      </c>
    </row>
    <row r="67" spans="1:4" ht="15" customHeight="1">
      <c r="A67" s="15" t="s">
        <v>103</v>
      </c>
      <c r="B67" s="20" t="s">
        <v>104</v>
      </c>
      <c r="C67" s="42">
        <v>887</v>
      </c>
      <c r="D67" s="19">
        <v>0</v>
      </c>
    </row>
    <row r="68" spans="1:4" ht="15" customHeight="1">
      <c r="A68" s="15" t="s">
        <v>105</v>
      </c>
      <c r="B68" s="20" t="s">
        <v>106</v>
      </c>
      <c r="C68" s="42">
        <v>0</v>
      </c>
      <c r="D68" s="19">
        <v>0</v>
      </c>
    </row>
    <row r="69" spans="1:4" ht="15" customHeight="1">
      <c r="A69" s="15" t="s">
        <v>107</v>
      </c>
      <c r="B69" s="20" t="s">
        <v>108</v>
      </c>
      <c r="C69" s="42">
        <v>188</v>
      </c>
      <c r="D69" s="19">
        <f>25522-222</f>
        <v>25300</v>
      </c>
    </row>
    <row r="70" spans="1:4" ht="15" customHeight="1">
      <c r="A70" s="15" t="s">
        <v>109</v>
      </c>
      <c r="B70" s="20" t="s">
        <v>110</v>
      </c>
      <c r="C70" s="42">
        <f>C78+C81+C82</f>
        <v>406</v>
      </c>
      <c r="D70" s="19">
        <f>SUM(D72:D83)</f>
        <v>603</v>
      </c>
    </row>
    <row r="71" spans="1:4" ht="15" customHeight="1">
      <c r="A71" s="15" t="s">
        <v>15</v>
      </c>
      <c r="B71" s="20" t="s">
        <v>12</v>
      </c>
      <c r="C71" s="41" t="s">
        <v>12</v>
      </c>
      <c r="D71" s="25" t="s">
        <v>12</v>
      </c>
    </row>
    <row r="72" spans="1:4" ht="15" customHeight="1">
      <c r="A72" s="15" t="s">
        <v>111</v>
      </c>
      <c r="B72" s="26" t="s">
        <v>112</v>
      </c>
      <c r="C72" s="42">
        <v>0</v>
      </c>
      <c r="D72" s="19">
        <v>0</v>
      </c>
    </row>
    <row r="73" spans="1:4" ht="15" customHeight="1">
      <c r="A73" s="27" t="s">
        <v>113</v>
      </c>
      <c r="B73" s="20" t="s">
        <v>114</v>
      </c>
      <c r="C73" s="43">
        <v>0</v>
      </c>
      <c r="D73" s="19">
        <v>0</v>
      </c>
    </row>
    <row r="74" spans="1:4" ht="15" customHeight="1">
      <c r="A74" s="27" t="s">
        <v>115</v>
      </c>
      <c r="B74" s="20" t="s">
        <v>116</v>
      </c>
      <c r="C74" s="43">
        <v>0</v>
      </c>
      <c r="D74" s="19">
        <v>0</v>
      </c>
    </row>
    <row r="75" spans="1:4" ht="15" customHeight="1">
      <c r="A75" s="27" t="s">
        <v>117</v>
      </c>
      <c r="B75" s="20" t="s">
        <v>118</v>
      </c>
      <c r="C75" s="43">
        <v>0</v>
      </c>
      <c r="D75" s="19">
        <v>0</v>
      </c>
    </row>
    <row r="76" spans="1:4" ht="15" customHeight="1">
      <c r="A76" s="27" t="s">
        <v>119</v>
      </c>
      <c r="B76" s="20" t="s">
        <v>120</v>
      </c>
      <c r="C76" s="43">
        <v>0</v>
      </c>
      <c r="D76" s="19">
        <v>0</v>
      </c>
    </row>
    <row r="77" spans="1:4" ht="15" customHeight="1">
      <c r="A77" s="27" t="s">
        <v>121</v>
      </c>
      <c r="B77" s="20" t="s">
        <v>122</v>
      </c>
      <c r="C77" s="43">
        <v>0</v>
      </c>
      <c r="D77" s="19">
        <v>0</v>
      </c>
    </row>
    <row r="78" spans="1:4" ht="15" customHeight="1">
      <c r="A78" s="27" t="s">
        <v>123</v>
      </c>
      <c r="B78" s="20" t="s">
        <v>124</v>
      </c>
      <c r="C78" s="43">
        <v>24</v>
      </c>
      <c r="D78" s="19">
        <v>100</v>
      </c>
    </row>
    <row r="79" spans="1:4" ht="15" customHeight="1">
      <c r="A79" s="27" t="s">
        <v>125</v>
      </c>
      <c r="B79" s="20" t="s">
        <v>126</v>
      </c>
      <c r="C79" s="43">
        <v>0</v>
      </c>
      <c r="D79" s="19">
        <v>0</v>
      </c>
    </row>
    <row r="80" spans="1:4" ht="15" customHeight="1">
      <c r="A80" s="27" t="s">
        <v>127</v>
      </c>
      <c r="B80" s="20" t="s">
        <v>128</v>
      </c>
      <c r="C80" s="43">
        <v>0</v>
      </c>
      <c r="D80" s="19">
        <v>0</v>
      </c>
    </row>
    <row r="81" spans="1:4" ht="15" customHeight="1">
      <c r="A81" s="27" t="s">
        <v>129</v>
      </c>
      <c r="B81" s="20" t="s">
        <v>130</v>
      </c>
      <c r="C81" s="43">
        <v>361</v>
      </c>
      <c r="D81" s="19">
        <v>478</v>
      </c>
    </row>
    <row r="82" spans="1:4" ht="15" customHeight="1">
      <c r="A82" s="27" t="s">
        <v>131</v>
      </c>
      <c r="B82" s="20" t="s">
        <v>132</v>
      </c>
      <c r="C82" s="43">
        <v>21</v>
      </c>
      <c r="D82" s="19">
        <v>25</v>
      </c>
    </row>
    <row r="83" spans="1:4" ht="15" customHeight="1">
      <c r="A83" s="27" t="s">
        <v>133</v>
      </c>
      <c r="B83" s="20" t="s">
        <v>134</v>
      </c>
      <c r="C83" s="43">
        <v>0</v>
      </c>
      <c r="D83" s="19">
        <v>0</v>
      </c>
    </row>
    <row r="84" spans="1:4" ht="15" customHeight="1">
      <c r="A84" s="27" t="s">
        <v>74</v>
      </c>
      <c r="B84" s="20" t="s">
        <v>135</v>
      </c>
      <c r="C84" s="43">
        <v>0</v>
      </c>
      <c r="D84" s="19">
        <v>0</v>
      </c>
    </row>
    <row r="85" spans="1:4" ht="15" customHeight="1">
      <c r="A85" s="27" t="s">
        <v>15</v>
      </c>
      <c r="B85" s="20" t="s">
        <v>12</v>
      </c>
      <c r="C85" s="44" t="s">
        <v>12</v>
      </c>
      <c r="D85" s="21" t="s">
        <v>12</v>
      </c>
    </row>
    <row r="86" spans="1:4" ht="15" customHeight="1">
      <c r="A86" s="27" t="s">
        <v>136</v>
      </c>
      <c r="B86" s="20" t="s">
        <v>137</v>
      </c>
      <c r="C86" s="43">
        <v>0</v>
      </c>
      <c r="D86" s="19">
        <v>0</v>
      </c>
    </row>
    <row r="87" spans="1:4" ht="15" customHeight="1">
      <c r="A87" s="27" t="s">
        <v>138</v>
      </c>
      <c r="B87" s="20" t="s">
        <v>139</v>
      </c>
      <c r="C87" s="43">
        <v>0</v>
      </c>
      <c r="D87" s="19">
        <v>0</v>
      </c>
    </row>
    <row r="88" spans="1:4" ht="15" customHeight="1">
      <c r="A88" s="27" t="s">
        <v>140</v>
      </c>
      <c r="B88" s="20" t="s">
        <v>141</v>
      </c>
      <c r="C88" s="43">
        <v>0</v>
      </c>
      <c r="D88" s="19">
        <v>0</v>
      </c>
    </row>
    <row r="89" spans="1:4" ht="15" customHeight="1">
      <c r="A89" s="27" t="s">
        <v>142</v>
      </c>
      <c r="B89" s="20" t="s">
        <v>143</v>
      </c>
      <c r="C89" s="43">
        <v>0</v>
      </c>
      <c r="D89" s="19">
        <v>0</v>
      </c>
    </row>
    <row r="90" spans="1:4" ht="15" customHeight="1">
      <c r="A90" s="27" t="s">
        <v>144</v>
      </c>
      <c r="B90" s="20" t="s">
        <v>145</v>
      </c>
      <c r="C90" s="43">
        <v>1005</v>
      </c>
      <c r="D90" s="19">
        <v>503</v>
      </c>
    </row>
    <row r="91" spans="1:4" ht="15" customHeight="1">
      <c r="A91" s="27" t="s">
        <v>146</v>
      </c>
      <c r="B91" s="20" t="s">
        <v>147</v>
      </c>
      <c r="C91" s="43">
        <v>3535</v>
      </c>
      <c r="D91" s="19">
        <v>222</v>
      </c>
    </row>
    <row r="92" spans="1:4" ht="15" customHeight="1">
      <c r="A92" s="27" t="s">
        <v>148</v>
      </c>
      <c r="B92" s="20" t="s">
        <v>149</v>
      </c>
      <c r="C92" s="43">
        <v>1849</v>
      </c>
      <c r="D92" s="19">
        <v>0</v>
      </c>
    </row>
    <row r="93" spans="1:4" ht="15" customHeight="1">
      <c r="A93" s="27" t="s">
        <v>150</v>
      </c>
      <c r="B93" s="20" t="s">
        <v>151</v>
      </c>
      <c r="C93" s="43">
        <v>0</v>
      </c>
      <c r="D93" s="19">
        <v>0</v>
      </c>
    </row>
    <row r="94" spans="1:4" ht="15" customHeight="1">
      <c r="A94" s="27" t="s">
        <v>152</v>
      </c>
      <c r="B94" s="20" t="s">
        <v>153</v>
      </c>
      <c r="C94" s="43">
        <v>594</v>
      </c>
      <c r="D94" s="19">
        <v>345</v>
      </c>
    </row>
    <row r="95" spans="1:4" ht="15" customHeight="1">
      <c r="A95" s="28" t="s">
        <v>154</v>
      </c>
      <c r="B95" s="23" t="s">
        <v>155</v>
      </c>
      <c r="C95" s="24">
        <f>C63+C64+C65+C66+C67+C68+C69+C70+C84+C90+C91+C92+C93+C94</f>
        <v>8464</v>
      </c>
      <c r="D95" s="24">
        <f>D63+D64+D65+D66+D67+D68+D69+D70+D84+D90+D91+D92+D93+D94</f>
        <v>132550</v>
      </c>
    </row>
    <row r="96" spans="1:4" ht="15" customHeight="1">
      <c r="A96" s="27" t="s">
        <v>12</v>
      </c>
      <c r="B96" s="20" t="s">
        <v>12</v>
      </c>
      <c r="C96" s="44" t="s">
        <v>12</v>
      </c>
      <c r="D96" s="21" t="s">
        <v>12</v>
      </c>
    </row>
    <row r="97" spans="1:4" ht="15" customHeight="1">
      <c r="A97" s="29" t="s">
        <v>156</v>
      </c>
      <c r="B97" s="20" t="s">
        <v>12</v>
      </c>
      <c r="C97" s="44" t="s">
        <v>12</v>
      </c>
      <c r="D97" s="21" t="s">
        <v>12</v>
      </c>
    </row>
    <row r="98" spans="1:4" ht="15" customHeight="1">
      <c r="A98" s="27" t="s">
        <v>157</v>
      </c>
      <c r="B98" s="20" t="s">
        <v>158</v>
      </c>
      <c r="C98" s="43">
        <v>648555</v>
      </c>
      <c r="D98" s="19">
        <f>D100+D101</f>
        <v>648555</v>
      </c>
    </row>
    <row r="99" spans="1:4" ht="15" customHeight="1">
      <c r="A99" s="27" t="s">
        <v>15</v>
      </c>
      <c r="B99" s="20" t="s">
        <v>12</v>
      </c>
      <c r="C99" s="44" t="s">
        <v>12</v>
      </c>
      <c r="D99" s="21" t="s">
        <v>12</v>
      </c>
    </row>
    <row r="100" spans="1:4" ht="15" customHeight="1">
      <c r="A100" s="27" t="s">
        <v>159</v>
      </c>
      <c r="B100" s="20" t="s">
        <v>160</v>
      </c>
      <c r="C100" s="43">
        <v>648555</v>
      </c>
      <c r="D100" s="19">
        <v>648555</v>
      </c>
    </row>
    <row r="101" spans="1:4" ht="15" customHeight="1">
      <c r="A101" s="27" t="s">
        <v>161</v>
      </c>
      <c r="B101" s="20" t="s">
        <v>162</v>
      </c>
      <c r="C101" s="43">
        <v>0</v>
      </c>
      <c r="D101" s="19">
        <v>0</v>
      </c>
    </row>
    <row r="102" spans="1:4" ht="15" customHeight="1">
      <c r="A102" s="27" t="s">
        <v>163</v>
      </c>
      <c r="B102" s="20" t="s">
        <v>164</v>
      </c>
      <c r="C102" s="43">
        <v>0</v>
      </c>
      <c r="D102" s="30">
        <v>0</v>
      </c>
    </row>
    <row r="103" spans="1:4" ht="15" customHeight="1">
      <c r="A103" s="27" t="s">
        <v>165</v>
      </c>
      <c r="B103" s="26" t="s">
        <v>166</v>
      </c>
      <c r="C103" s="43">
        <v>-149486</v>
      </c>
      <c r="D103" s="31">
        <v>0</v>
      </c>
    </row>
    <row r="104" spans="1:4" ht="15" customHeight="1">
      <c r="A104" s="32" t="s">
        <v>167</v>
      </c>
      <c r="B104" s="33" t="s">
        <v>168</v>
      </c>
      <c r="C104" s="45">
        <v>0</v>
      </c>
      <c r="D104" s="31">
        <f>D106+D107</f>
        <v>-160</v>
      </c>
    </row>
    <row r="105" spans="1:4" ht="15" customHeight="1">
      <c r="A105" s="34" t="s">
        <v>15</v>
      </c>
      <c r="B105" s="33" t="s">
        <v>12</v>
      </c>
      <c r="C105" s="35" t="s">
        <v>12</v>
      </c>
      <c r="D105" s="35" t="s">
        <v>12</v>
      </c>
    </row>
    <row r="106" spans="1:4" ht="15" customHeight="1">
      <c r="A106" s="34" t="s">
        <v>169</v>
      </c>
      <c r="B106" s="33" t="s">
        <v>170</v>
      </c>
      <c r="C106" s="31">
        <v>0</v>
      </c>
      <c r="D106" s="31">
        <v>-160</v>
      </c>
    </row>
    <row r="107" spans="1:4" ht="15" customHeight="1">
      <c r="A107" s="34" t="s">
        <v>171</v>
      </c>
      <c r="B107" s="33" t="s">
        <v>172</v>
      </c>
      <c r="C107" s="31">
        <v>0</v>
      </c>
      <c r="D107" s="31">
        <v>0</v>
      </c>
    </row>
    <row r="108" spans="1:4" ht="15" customHeight="1">
      <c r="A108" s="34" t="s">
        <v>173</v>
      </c>
      <c r="B108" s="33" t="s">
        <v>174</v>
      </c>
      <c r="C108" s="31">
        <v>0</v>
      </c>
      <c r="D108" s="31">
        <v>0</v>
      </c>
    </row>
    <row r="109" spans="1:4" ht="15" customHeight="1">
      <c r="A109" s="34" t="s">
        <v>175</v>
      </c>
      <c r="B109" s="33" t="s">
        <v>176</v>
      </c>
      <c r="C109" s="31">
        <f>C111+C112</f>
        <v>43190</v>
      </c>
      <c r="D109" s="31">
        <f>D111+D112</f>
        <v>57090</v>
      </c>
    </row>
    <row r="110" spans="1:4" ht="15" customHeight="1">
      <c r="A110" s="34" t="s">
        <v>15</v>
      </c>
      <c r="B110" s="33" t="s">
        <v>12</v>
      </c>
      <c r="C110" s="35" t="s">
        <v>12</v>
      </c>
      <c r="D110" s="35" t="s">
        <v>12</v>
      </c>
    </row>
    <row r="111" spans="1:4" ht="15" customHeight="1">
      <c r="A111" s="34" t="s">
        <v>177</v>
      </c>
      <c r="B111" s="33" t="s">
        <v>178</v>
      </c>
      <c r="C111" s="31">
        <v>7151</v>
      </c>
      <c r="D111" s="31">
        <v>-43963</v>
      </c>
    </row>
    <row r="112" spans="1:4" ht="15" customHeight="1">
      <c r="A112" s="34" t="s">
        <v>179</v>
      </c>
      <c r="B112" s="33" t="s">
        <v>180</v>
      </c>
      <c r="C112" s="31">
        <v>36039</v>
      </c>
      <c r="D112" s="31">
        <v>101053</v>
      </c>
    </row>
    <row r="113" spans="1:4" ht="15" customHeight="1">
      <c r="A113" s="36" t="s">
        <v>181</v>
      </c>
      <c r="B113" s="37" t="s">
        <v>182</v>
      </c>
      <c r="C113" s="38">
        <f>C98+C102+C103+C104+C108+C109</f>
        <v>542259</v>
      </c>
      <c r="D113" s="38">
        <f>D98+D102+D103+D104+D108+D109</f>
        <v>705485</v>
      </c>
    </row>
    <row r="114" spans="1:4" ht="15" customHeight="1">
      <c r="A114" s="34" t="s">
        <v>12</v>
      </c>
      <c r="B114" s="33" t="s">
        <v>12</v>
      </c>
      <c r="C114" s="35" t="s">
        <v>12</v>
      </c>
      <c r="D114" s="35" t="s">
        <v>12</v>
      </c>
    </row>
    <row r="115" spans="1:4" ht="15" customHeight="1">
      <c r="A115" s="39" t="s">
        <v>183</v>
      </c>
      <c r="B115" s="37" t="s">
        <v>184</v>
      </c>
      <c r="C115" s="38">
        <f>C95+C113</f>
        <v>550723</v>
      </c>
      <c r="D115" s="38">
        <f>D95+D113</f>
        <v>838035</v>
      </c>
    </row>
    <row r="116" spans="1:4" ht="12.75">
      <c r="A116" s="3"/>
      <c r="B116" s="3"/>
      <c r="C116" s="3"/>
      <c r="D116" s="3"/>
    </row>
    <row r="117" spans="1:4" ht="12.75">
      <c r="A117" s="6" t="s">
        <v>185</v>
      </c>
      <c r="B117" s="3"/>
      <c r="C117" s="3"/>
      <c r="D117" s="3"/>
    </row>
    <row r="118" spans="1:4" ht="12.75">
      <c r="A118" s="3"/>
      <c r="B118" s="3"/>
      <c r="C118" s="3"/>
      <c r="D118" s="3"/>
    </row>
    <row r="119" spans="1:4" ht="27" customHeight="1">
      <c r="A119" s="47" t="s">
        <v>328</v>
      </c>
      <c r="B119" s="48"/>
      <c r="C119" s="48"/>
      <c r="D119" s="49"/>
    </row>
    <row r="120" spans="1:4" ht="12.75">
      <c r="A120" s="3"/>
      <c r="B120" s="3"/>
      <c r="C120" s="3"/>
      <c r="D120" s="3"/>
    </row>
    <row r="121" spans="1:4" ht="21" customHeight="1">
      <c r="A121" s="6" t="s">
        <v>186</v>
      </c>
      <c r="B121" s="40" t="s">
        <v>330</v>
      </c>
      <c r="C121" s="5"/>
      <c r="D121" s="6" t="s">
        <v>332</v>
      </c>
    </row>
    <row r="122" spans="1:4" ht="12.75">
      <c r="A122" s="3"/>
      <c r="B122" s="3"/>
      <c r="C122" s="3"/>
      <c r="D122" s="3"/>
    </row>
    <row r="123" spans="1:4" ht="12.75">
      <c r="A123" s="6" t="s">
        <v>187</v>
      </c>
      <c r="B123" s="40" t="s">
        <v>331</v>
      </c>
      <c r="C123" s="5"/>
      <c r="D123" s="6" t="s">
        <v>332</v>
      </c>
    </row>
    <row r="124" spans="1:4" ht="12.75">
      <c r="A124" s="3"/>
      <c r="B124" s="3"/>
      <c r="C124" s="3"/>
      <c r="D124" s="3"/>
    </row>
    <row r="125" spans="1:4" ht="12.75">
      <c r="A125" s="6" t="s">
        <v>188</v>
      </c>
      <c r="B125" s="40" t="s">
        <v>331</v>
      </c>
      <c r="C125" s="5"/>
      <c r="D125" s="6" t="s">
        <v>332</v>
      </c>
    </row>
    <row r="126" spans="1:4" ht="12.75">
      <c r="A126" s="3"/>
      <c r="B126" s="3"/>
      <c r="C126" s="3"/>
      <c r="D126" s="3"/>
    </row>
    <row r="127" spans="1:4" ht="12.75">
      <c r="A127" s="6" t="s">
        <v>334</v>
      </c>
      <c r="B127" s="40" t="s">
        <v>12</v>
      </c>
      <c r="C127" s="5"/>
      <c r="D127" s="3"/>
    </row>
    <row r="130" spans="1:6" ht="12.75">
      <c r="A130" s="82" t="s">
        <v>189</v>
      </c>
      <c r="B130" s="5"/>
      <c r="C130" s="5"/>
      <c r="D130" s="5"/>
      <c r="E130" s="5"/>
      <c r="F130" s="5"/>
    </row>
    <row r="131" spans="1:6" ht="12.75">
      <c r="A131" s="3"/>
      <c r="B131" s="3"/>
      <c r="C131" s="3"/>
      <c r="D131" s="3"/>
      <c r="E131" s="3"/>
      <c r="F131" s="3"/>
    </row>
    <row r="132" spans="1:6" ht="12.75">
      <c r="A132" s="96" t="s">
        <v>1</v>
      </c>
      <c r="B132" s="97"/>
      <c r="C132" s="97"/>
      <c r="D132" s="97"/>
      <c r="E132" s="97"/>
      <c r="F132" s="3"/>
    </row>
    <row r="133" spans="1:6" ht="12.75">
      <c r="A133" s="3"/>
      <c r="B133" s="3"/>
      <c r="C133" s="3"/>
      <c r="D133" s="3"/>
      <c r="E133" s="3"/>
      <c r="F133" s="3"/>
    </row>
    <row r="134" spans="1:6" ht="12.75">
      <c r="A134" s="4" t="s">
        <v>327</v>
      </c>
      <c r="B134" s="5"/>
      <c r="C134" s="5"/>
      <c r="D134" s="3"/>
      <c r="E134" s="3"/>
      <c r="F134" s="3"/>
    </row>
    <row r="135" spans="1:6" ht="12.75">
      <c r="A135" s="3"/>
      <c r="B135" s="3"/>
      <c r="C135" s="3"/>
      <c r="D135" s="3"/>
      <c r="E135" s="3"/>
      <c r="F135" s="3"/>
    </row>
    <row r="136" spans="1:6" ht="33.75">
      <c r="A136" s="3"/>
      <c r="B136" s="3"/>
      <c r="C136" s="3"/>
      <c r="D136" s="3"/>
      <c r="E136" s="3"/>
      <c r="F136" s="6" t="s">
        <v>2</v>
      </c>
    </row>
    <row r="137" spans="1:6" ht="101.25">
      <c r="A137" s="85" t="s">
        <v>190</v>
      </c>
      <c r="B137" s="86" t="s">
        <v>4</v>
      </c>
      <c r="C137" s="85" t="s">
        <v>191</v>
      </c>
      <c r="D137" s="86" t="s">
        <v>192</v>
      </c>
      <c r="E137" s="85" t="s">
        <v>193</v>
      </c>
      <c r="F137" s="87" t="s">
        <v>194</v>
      </c>
    </row>
    <row r="138" spans="1:6" ht="12.75">
      <c r="A138" s="85" t="s">
        <v>7</v>
      </c>
      <c r="B138" s="86" t="s">
        <v>8</v>
      </c>
      <c r="C138" s="88" t="s">
        <v>9</v>
      </c>
      <c r="D138" s="89" t="s">
        <v>10</v>
      </c>
      <c r="E138" s="88" t="s">
        <v>27</v>
      </c>
      <c r="F138" s="90" t="s">
        <v>30</v>
      </c>
    </row>
    <row r="139" spans="1:6" ht="12.75">
      <c r="A139" s="50" t="s">
        <v>195</v>
      </c>
      <c r="B139" s="51" t="s">
        <v>14</v>
      </c>
      <c r="C139" s="52">
        <f>D139-I139</f>
        <v>37757</v>
      </c>
      <c r="D139" s="52">
        <f>D141+D142+D143+D153+D154</f>
        <v>37757</v>
      </c>
      <c r="E139" s="53">
        <f>F139-J139</f>
        <v>37012</v>
      </c>
      <c r="F139" s="54">
        <f>F143</f>
        <v>37012</v>
      </c>
    </row>
    <row r="140" spans="1:6" ht="12.75">
      <c r="A140" s="55" t="s">
        <v>196</v>
      </c>
      <c r="B140" s="51" t="s">
        <v>12</v>
      </c>
      <c r="C140" s="52"/>
      <c r="D140" s="56" t="s">
        <v>12</v>
      </c>
      <c r="E140" s="53"/>
      <c r="F140" s="57" t="s">
        <v>12</v>
      </c>
    </row>
    <row r="141" spans="1:6" ht="12.75">
      <c r="A141" s="58" t="s">
        <v>197</v>
      </c>
      <c r="B141" s="51" t="s">
        <v>17</v>
      </c>
      <c r="C141" s="52">
        <f aca="true" t="shared" si="0" ref="C141:C204">D141-I141</f>
        <v>0</v>
      </c>
      <c r="D141" s="52">
        <v>0</v>
      </c>
      <c r="E141" s="53">
        <f aca="true" t="shared" si="1" ref="E141:E204">F141-J141</f>
        <v>0</v>
      </c>
      <c r="F141" s="54">
        <v>0</v>
      </c>
    </row>
    <row r="142" spans="1:6" ht="12.75">
      <c r="A142" s="58" t="s">
        <v>198</v>
      </c>
      <c r="B142" s="51" t="s">
        <v>19</v>
      </c>
      <c r="C142" s="52">
        <f t="shared" si="0"/>
        <v>1</v>
      </c>
      <c r="D142" s="52">
        <v>1</v>
      </c>
      <c r="E142" s="53">
        <f t="shared" si="1"/>
        <v>0</v>
      </c>
      <c r="F142" s="54">
        <v>0</v>
      </c>
    </row>
    <row r="143" spans="1:6" ht="12.75">
      <c r="A143" s="58" t="s">
        <v>199</v>
      </c>
      <c r="B143" s="51" t="s">
        <v>200</v>
      </c>
      <c r="C143" s="52">
        <f t="shared" si="0"/>
        <v>34180</v>
      </c>
      <c r="D143" s="52">
        <f>D145+D148+D151</f>
        <v>34180</v>
      </c>
      <c r="E143" s="53">
        <f t="shared" si="1"/>
        <v>37012</v>
      </c>
      <c r="F143" s="54">
        <f>F148</f>
        <v>37012</v>
      </c>
    </row>
    <row r="144" spans="1:6" ht="12.75">
      <c r="A144" s="55" t="s">
        <v>196</v>
      </c>
      <c r="B144" s="51" t="s">
        <v>12</v>
      </c>
      <c r="C144" s="52"/>
      <c r="D144" s="56" t="s">
        <v>12</v>
      </c>
      <c r="E144" s="53"/>
      <c r="F144" s="57" t="s">
        <v>12</v>
      </c>
    </row>
    <row r="145" spans="1:6" ht="22.5">
      <c r="A145" s="58" t="s">
        <v>201</v>
      </c>
      <c r="B145" s="51" t="s">
        <v>202</v>
      </c>
      <c r="C145" s="52">
        <f t="shared" si="0"/>
        <v>0</v>
      </c>
      <c r="D145" s="52"/>
      <c r="E145" s="53">
        <f t="shared" si="1"/>
        <v>0</v>
      </c>
      <c r="F145" s="54">
        <v>0</v>
      </c>
    </row>
    <row r="146" spans="1:6" ht="22.5">
      <c r="A146" s="58" t="s">
        <v>203</v>
      </c>
      <c r="B146" s="51" t="s">
        <v>204</v>
      </c>
      <c r="C146" s="52">
        <f t="shared" si="0"/>
        <v>0</v>
      </c>
      <c r="D146" s="52"/>
      <c r="E146" s="53">
        <f t="shared" si="1"/>
        <v>0</v>
      </c>
      <c r="F146" s="54">
        <v>0</v>
      </c>
    </row>
    <row r="147" spans="1:6" ht="22.5">
      <c r="A147" s="58" t="s">
        <v>205</v>
      </c>
      <c r="B147" s="51" t="s">
        <v>206</v>
      </c>
      <c r="C147" s="52">
        <f t="shared" si="0"/>
        <v>0</v>
      </c>
      <c r="D147" s="52">
        <v>0</v>
      </c>
      <c r="E147" s="53">
        <f t="shared" si="1"/>
        <v>0</v>
      </c>
      <c r="F147" s="54">
        <v>0</v>
      </c>
    </row>
    <row r="148" spans="1:6" ht="22.5">
      <c r="A148" s="58" t="s">
        <v>207</v>
      </c>
      <c r="B148" s="51" t="s">
        <v>208</v>
      </c>
      <c r="C148" s="52">
        <f t="shared" si="0"/>
        <v>34180</v>
      </c>
      <c r="D148" s="52">
        <f>D149+1050+D150</f>
        <v>34180</v>
      </c>
      <c r="E148" s="53">
        <f t="shared" si="1"/>
        <v>37012</v>
      </c>
      <c r="F148" s="54">
        <f>36724+288</f>
        <v>37012</v>
      </c>
    </row>
    <row r="149" spans="1:6" ht="33.75">
      <c r="A149" s="58" t="s">
        <v>209</v>
      </c>
      <c r="B149" s="51" t="s">
        <v>210</v>
      </c>
      <c r="C149" s="52">
        <f t="shared" si="0"/>
        <v>32887</v>
      </c>
      <c r="D149" s="52">
        <f>32881+6</f>
        <v>32887</v>
      </c>
      <c r="E149" s="53">
        <f t="shared" si="1"/>
        <v>36724</v>
      </c>
      <c r="F149" s="54">
        <v>36724</v>
      </c>
    </row>
    <row r="150" spans="1:6" ht="22.5">
      <c r="A150" s="58" t="s">
        <v>211</v>
      </c>
      <c r="B150" s="51" t="s">
        <v>212</v>
      </c>
      <c r="C150" s="52">
        <f t="shared" si="0"/>
        <v>243</v>
      </c>
      <c r="D150" s="52">
        <v>243</v>
      </c>
      <c r="E150" s="53">
        <f t="shared" si="1"/>
        <v>1</v>
      </c>
      <c r="F150" s="54">
        <v>1</v>
      </c>
    </row>
    <row r="151" spans="1:6" ht="22.5">
      <c r="A151" s="58" t="s">
        <v>213</v>
      </c>
      <c r="B151" s="51" t="s">
        <v>214</v>
      </c>
      <c r="C151" s="52">
        <f t="shared" si="0"/>
        <v>0</v>
      </c>
      <c r="D151" s="52">
        <v>0</v>
      </c>
      <c r="E151" s="53">
        <f t="shared" si="1"/>
        <v>0</v>
      </c>
      <c r="F151" s="54">
        <v>0</v>
      </c>
    </row>
    <row r="152" spans="1:6" ht="22.5">
      <c r="A152" s="58" t="s">
        <v>215</v>
      </c>
      <c r="B152" s="51" t="s">
        <v>216</v>
      </c>
      <c r="C152" s="52">
        <f t="shared" si="0"/>
        <v>0</v>
      </c>
      <c r="D152" s="52">
        <v>0</v>
      </c>
      <c r="E152" s="53">
        <f t="shared" si="1"/>
        <v>0</v>
      </c>
      <c r="F152" s="54">
        <v>0</v>
      </c>
    </row>
    <row r="153" spans="1:6" ht="12.75">
      <c r="A153" s="58" t="s">
        <v>217</v>
      </c>
      <c r="B153" s="51" t="s">
        <v>218</v>
      </c>
      <c r="C153" s="52">
        <f t="shared" si="0"/>
        <v>3576</v>
      </c>
      <c r="D153" s="52">
        <v>3576</v>
      </c>
      <c r="E153" s="53">
        <f t="shared" si="1"/>
        <v>0</v>
      </c>
      <c r="F153" s="54">
        <v>0</v>
      </c>
    </row>
    <row r="154" spans="1:6" ht="12.75">
      <c r="A154" s="58" t="s">
        <v>219</v>
      </c>
      <c r="B154" s="51" t="s">
        <v>220</v>
      </c>
      <c r="C154" s="52">
        <f t="shared" si="0"/>
        <v>0</v>
      </c>
      <c r="D154" s="52">
        <v>0</v>
      </c>
      <c r="E154" s="53">
        <f t="shared" si="1"/>
        <v>0</v>
      </c>
      <c r="F154" s="54">
        <v>0</v>
      </c>
    </row>
    <row r="155" spans="1:6" ht="12.75">
      <c r="A155" s="58" t="s">
        <v>221</v>
      </c>
      <c r="B155" s="51" t="s">
        <v>8</v>
      </c>
      <c r="C155" s="52">
        <f t="shared" si="0"/>
        <v>58719</v>
      </c>
      <c r="D155" s="52">
        <v>58719</v>
      </c>
      <c r="E155" s="53">
        <f t="shared" si="1"/>
        <v>28304</v>
      </c>
      <c r="F155" s="54">
        <v>28304</v>
      </c>
    </row>
    <row r="156" spans="1:6" ht="12.75">
      <c r="A156" s="55" t="s">
        <v>15</v>
      </c>
      <c r="B156" s="51" t="s">
        <v>12</v>
      </c>
      <c r="C156" s="52"/>
      <c r="D156" s="56" t="s">
        <v>12</v>
      </c>
      <c r="E156" s="53"/>
      <c r="F156" s="57" t="s">
        <v>12</v>
      </c>
    </row>
    <row r="157" spans="1:6" ht="12.75">
      <c r="A157" s="58" t="s">
        <v>222</v>
      </c>
      <c r="B157" s="51" t="s">
        <v>223</v>
      </c>
      <c r="C157" s="52">
        <f t="shared" si="0"/>
        <v>0</v>
      </c>
      <c r="D157" s="52">
        <v>0</v>
      </c>
      <c r="E157" s="53">
        <f t="shared" si="1"/>
        <v>0</v>
      </c>
      <c r="F157" s="59">
        <v>0</v>
      </c>
    </row>
    <row r="158" spans="1:6" ht="12.75">
      <c r="A158" s="55" t="s">
        <v>15</v>
      </c>
      <c r="B158" s="60" t="s">
        <v>12</v>
      </c>
      <c r="C158" s="52"/>
      <c r="D158" s="61" t="s">
        <v>12</v>
      </c>
      <c r="E158" s="53"/>
      <c r="F158" s="62" t="s">
        <v>12</v>
      </c>
    </row>
    <row r="159" spans="1:6" ht="12.75">
      <c r="A159" s="58" t="s">
        <v>224</v>
      </c>
      <c r="B159" s="63" t="s">
        <v>225</v>
      </c>
      <c r="C159" s="52">
        <f t="shared" si="0"/>
        <v>0</v>
      </c>
      <c r="D159" s="64">
        <v>0</v>
      </c>
      <c r="E159" s="53">
        <f t="shared" si="1"/>
        <v>0</v>
      </c>
      <c r="F159" s="65">
        <v>0</v>
      </c>
    </row>
    <row r="160" spans="1:6" ht="12.75">
      <c r="A160" s="58" t="s">
        <v>226</v>
      </c>
      <c r="B160" s="63" t="s">
        <v>227</v>
      </c>
      <c r="C160" s="52">
        <f t="shared" si="0"/>
        <v>0</v>
      </c>
      <c r="D160" s="64">
        <v>0</v>
      </c>
      <c r="E160" s="53">
        <f t="shared" si="1"/>
        <v>0</v>
      </c>
      <c r="F160" s="65">
        <v>0</v>
      </c>
    </row>
    <row r="161" spans="1:6" ht="12.75">
      <c r="A161" s="58" t="s">
        <v>228</v>
      </c>
      <c r="B161" s="63" t="s">
        <v>229</v>
      </c>
      <c r="C161" s="52">
        <f t="shared" si="0"/>
        <v>3750</v>
      </c>
      <c r="D161" s="64">
        <v>3750</v>
      </c>
      <c r="E161" s="53">
        <f t="shared" si="1"/>
        <v>2550</v>
      </c>
      <c r="F161" s="65">
        <v>2550</v>
      </c>
    </row>
    <row r="162" spans="1:6" ht="12.75">
      <c r="A162" s="58" t="s">
        <v>230</v>
      </c>
      <c r="B162" s="63" t="s">
        <v>231</v>
      </c>
      <c r="C162" s="52">
        <f t="shared" si="0"/>
        <v>22500</v>
      </c>
      <c r="D162" s="64">
        <v>22500</v>
      </c>
      <c r="E162" s="53">
        <f t="shared" si="1"/>
        <v>0</v>
      </c>
      <c r="F162" s="65">
        <v>0</v>
      </c>
    </row>
    <row r="163" spans="1:6" ht="12.75">
      <c r="A163" s="58" t="s">
        <v>232</v>
      </c>
      <c r="B163" s="63" t="s">
        <v>233</v>
      </c>
      <c r="C163" s="52">
        <f t="shared" si="0"/>
        <v>0</v>
      </c>
      <c r="D163" s="64">
        <v>0</v>
      </c>
      <c r="E163" s="53">
        <f t="shared" si="1"/>
        <v>0</v>
      </c>
      <c r="F163" s="65">
        <v>0</v>
      </c>
    </row>
    <row r="164" spans="1:6" ht="12.75">
      <c r="A164" s="58" t="s">
        <v>234</v>
      </c>
      <c r="B164" s="63" t="s">
        <v>235</v>
      </c>
      <c r="C164" s="52">
        <f t="shared" si="0"/>
        <v>29119</v>
      </c>
      <c r="D164" s="64">
        <f>D155-D161-D162-D166</f>
        <v>29119</v>
      </c>
      <c r="E164" s="53">
        <f t="shared" si="1"/>
        <v>25637</v>
      </c>
      <c r="F164" s="65">
        <f>F155-F161-F165</f>
        <v>25637</v>
      </c>
    </row>
    <row r="165" spans="1:6" ht="12.75">
      <c r="A165" s="58" t="s">
        <v>236</v>
      </c>
      <c r="B165" s="63" t="s">
        <v>237</v>
      </c>
      <c r="C165" s="52">
        <f t="shared" si="0"/>
        <v>0</v>
      </c>
      <c r="D165" s="64">
        <v>0</v>
      </c>
      <c r="E165" s="53">
        <f t="shared" si="1"/>
        <v>117</v>
      </c>
      <c r="F165" s="65">
        <v>117</v>
      </c>
    </row>
    <row r="166" spans="1:6" ht="12.75">
      <c r="A166" s="58" t="s">
        <v>238</v>
      </c>
      <c r="B166" s="63" t="s">
        <v>239</v>
      </c>
      <c r="C166" s="52">
        <f t="shared" si="0"/>
        <v>3350</v>
      </c>
      <c r="D166" s="64">
        <v>3350</v>
      </c>
      <c r="E166" s="53">
        <f t="shared" si="1"/>
        <v>0</v>
      </c>
      <c r="F166" s="65">
        <v>0</v>
      </c>
    </row>
    <row r="167" spans="1:6" ht="12.75">
      <c r="A167" s="58" t="s">
        <v>240</v>
      </c>
      <c r="B167" s="63" t="s">
        <v>241</v>
      </c>
      <c r="C167" s="52">
        <f t="shared" si="0"/>
        <v>0</v>
      </c>
      <c r="D167" s="64">
        <v>0</v>
      </c>
      <c r="E167" s="53">
        <f t="shared" si="1"/>
        <v>0</v>
      </c>
      <c r="F167" s="65">
        <v>0</v>
      </c>
    </row>
    <row r="168" spans="1:6" ht="12.75">
      <c r="A168" s="58" t="s">
        <v>70</v>
      </c>
      <c r="B168" s="63" t="s">
        <v>242</v>
      </c>
      <c r="C168" s="52">
        <f t="shared" si="0"/>
        <v>0</v>
      </c>
      <c r="D168" s="64">
        <v>0</v>
      </c>
      <c r="E168" s="53">
        <f t="shared" si="1"/>
        <v>0</v>
      </c>
      <c r="F168" s="65">
        <v>0</v>
      </c>
    </row>
    <row r="169" spans="1:6" ht="12.75">
      <c r="A169" s="58" t="s">
        <v>243</v>
      </c>
      <c r="B169" s="63" t="s">
        <v>9</v>
      </c>
      <c r="C169" s="52">
        <f t="shared" si="0"/>
        <v>5910</v>
      </c>
      <c r="D169" s="64">
        <v>5910</v>
      </c>
      <c r="E169" s="53">
        <f t="shared" si="1"/>
        <v>277117</v>
      </c>
      <c r="F169" s="65">
        <v>277117</v>
      </c>
    </row>
    <row r="170" spans="1:6" ht="33.75">
      <c r="A170" s="58" t="s">
        <v>244</v>
      </c>
      <c r="B170" s="63" t="s">
        <v>10</v>
      </c>
      <c r="C170" s="52">
        <f t="shared" si="0"/>
        <v>376338</v>
      </c>
      <c r="D170" s="91">
        <f>325904+50434</f>
        <v>376338</v>
      </c>
      <c r="E170" s="53">
        <f t="shared" si="1"/>
        <v>308477</v>
      </c>
      <c r="F170" s="65">
        <f>267015+41462</f>
        <v>308477</v>
      </c>
    </row>
    <row r="171" spans="1:6" ht="12.75">
      <c r="A171" s="58" t="s">
        <v>245</v>
      </c>
      <c r="B171" s="63" t="s">
        <v>27</v>
      </c>
      <c r="C171" s="52">
        <f t="shared" si="0"/>
        <v>0</v>
      </c>
      <c r="D171" s="64">
        <v>0</v>
      </c>
      <c r="E171" s="53">
        <f t="shared" si="1"/>
        <v>8979</v>
      </c>
      <c r="F171" s="65">
        <v>8979</v>
      </c>
    </row>
    <row r="172" spans="1:6" ht="12.75">
      <c r="A172" s="58" t="s">
        <v>246</v>
      </c>
      <c r="B172" s="63" t="s">
        <v>30</v>
      </c>
      <c r="C172" s="52">
        <f t="shared" si="0"/>
        <v>46983</v>
      </c>
      <c r="D172" s="64">
        <v>46983</v>
      </c>
      <c r="E172" s="53">
        <f t="shared" si="1"/>
        <v>122274</v>
      </c>
      <c r="F172" s="65">
        <v>122274</v>
      </c>
    </row>
    <row r="173" spans="1:6" ht="12.75">
      <c r="A173" s="58" t="s">
        <v>247</v>
      </c>
      <c r="B173" s="63" t="s">
        <v>34</v>
      </c>
      <c r="C173" s="52">
        <f t="shared" si="0"/>
        <v>0</v>
      </c>
      <c r="D173" s="64">
        <v>0</v>
      </c>
      <c r="E173" s="53">
        <f t="shared" si="1"/>
        <v>0</v>
      </c>
      <c r="F173" s="65">
        <v>0</v>
      </c>
    </row>
    <row r="174" spans="1:6" ht="12.75">
      <c r="A174" s="58" t="s">
        <v>248</v>
      </c>
      <c r="B174" s="63" t="s">
        <v>37</v>
      </c>
      <c r="C174" s="52">
        <f t="shared" si="0"/>
        <v>17374</v>
      </c>
      <c r="D174" s="64">
        <v>17374</v>
      </c>
      <c r="E174" s="53">
        <f t="shared" si="1"/>
        <v>0</v>
      </c>
      <c r="F174" s="65">
        <v>0</v>
      </c>
    </row>
    <row r="175" spans="1:6" ht="12.75">
      <c r="A175" s="58" t="s">
        <v>249</v>
      </c>
      <c r="B175" s="63" t="s">
        <v>39</v>
      </c>
      <c r="C175" s="52">
        <f t="shared" si="0"/>
        <v>0</v>
      </c>
      <c r="D175" s="64">
        <v>0</v>
      </c>
      <c r="E175" s="53">
        <f t="shared" si="1"/>
        <v>0</v>
      </c>
      <c r="F175" s="65">
        <v>0</v>
      </c>
    </row>
    <row r="176" spans="1:6" ht="12.75">
      <c r="A176" s="58" t="s">
        <v>250</v>
      </c>
      <c r="B176" s="63" t="s">
        <v>41</v>
      </c>
      <c r="C176" s="52">
        <f t="shared" si="0"/>
        <v>0</v>
      </c>
      <c r="D176" s="64">
        <v>0</v>
      </c>
      <c r="E176" s="53">
        <f t="shared" si="1"/>
        <v>0</v>
      </c>
      <c r="F176" s="65">
        <v>0</v>
      </c>
    </row>
    <row r="177" spans="1:6" ht="12.75">
      <c r="A177" s="55" t="s">
        <v>15</v>
      </c>
      <c r="B177" s="63" t="s">
        <v>12</v>
      </c>
      <c r="C177" s="52"/>
      <c r="D177" s="66" t="s">
        <v>12</v>
      </c>
      <c r="E177" s="53"/>
      <c r="F177" s="62" t="s">
        <v>12</v>
      </c>
    </row>
    <row r="178" spans="1:6" ht="12.75">
      <c r="A178" s="58" t="s">
        <v>251</v>
      </c>
      <c r="B178" s="63" t="s">
        <v>252</v>
      </c>
      <c r="C178" s="52">
        <f t="shared" si="0"/>
        <v>0</v>
      </c>
      <c r="D178" s="64">
        <v>0</v>
      </c>
      <c r="E178" s="53">
        <f t="shared" si="1"/>
        <v>0</v>
      </c>
      <c r="F178" s="65">
        <v>0</v>
      </c>
    </row>
    <row r="179" spans="1:6" ht="12.75">
      <c r="A179" s="58" t="s">
        <v>253</v>
      </c>
      <c r="B179" s="67" t="s">
        <v>254</v>
      </c>
      <c r="C179" s="52">
        <f t="shared" si="0"/>
        <v>0</v>
      </c>
      <c r="D179" s="68">
        <v>0</v>
      </c>
      <c r="E179" s="53">
        <f t="shared" si="1"/>
        <v>0</v>
      </c>
      <c r="F179" s="69">
        <v>0</v>
      </c>
    </row>
    <row r="180" spans="1:6" ht="12.75">
      <c r="A180" s="58" t="s">
        <v>255</v>
      </c>
      <c r="B180" s="63" t="s">
        <v>256</v>
      </c>
      <c r="C180" s="52">
        <f t="shared" si="0"/>
        <v>0</v>
      </c>
      <c r="D180" s="64">
        <v>0</v>
      </c>
      <c r="E180" s="53">
        <f t="shared" si="1"/>
        <v>0</v>
      </c>
      <c r="F180" s="65">
        <v>0</v>
      </c>
    </row>
    <row r="181" spans="1:6" ht="12.75">
      <c r="A181" s="58" t="s">
        <v>257</v>
      </c>
      <c r="B181" s="63" t="s">
        <v>258</v>
      </c>
      <c r="C181" s="52">
        <f t="shared" si="0"/>
        <v>0</v>
      </c>
      <c r="D181" s="64">
        <v>0</v>
      </c>
      <c r="E181" s="53">
        <f t="shared" si="1"/>
        <v>0</v>
      </c>
      <c r="F181" s="65">
        <v>0</v>
      </c>
    </row>
    <row r="182" spans="1:6" ht="22.5">
      <c r="A182" s="58" t="s">
        <v>259</v>
      </c>
      <c r="B182" s="63" t="s">
        <v>43</v>
      </c>
      <c r="C182" s="52">
        <f t="shared" si="0"/>
        <v>0</v>
      </c>
      <c r="D182" s="64">
        <v>0</v>
      </c>
      <c r="E182" s="53">
        <f t="shared" si="1"/>
        <v>0</v>
      </c>
      <c r="F182" s="65">
        <v>0</v>
      </c>
    </row>
    <row r="183" spans="1:6" ht="12.75">
      <c r="A183" s="58" t="s">
        <v>260</v>
      </c>
      <c r="B183" s="63" t="s">
        <v>45</v>
      </c>
      <c r="C183" s="52">
        <f t="shared" si="0"/>
        <v>4290</v>
      </c>
      <c r="D183" s="91">
        <f>3815+475</f>
        <v>4290</v>
      </c>
      <c r="E183" s="53">
        <f t="shared" si="1"/>
        <v>425</v>
      </c>
      <c r="F183" s="65">
        <v>425</v>
      </c>
    </row>
    <row r="184" spans="1:6" ht="12.75">
      <c r="A184" s="70" t="s">
        <v>261</v>
      </c>
      <c r="B184" s="63" t="s">
        <v>47</v>
      </c>
      <c r="C184" s="52">
        <f t="shared" si="0"/>
        <v>547371</v>
      </c>
      <c r="D184" s="53">
        <f>D139+D155+D169+D170+D171+D172+D173+D174+D175+D176+D182+D183</f>
        <v>547371</v>
      </c>
      <c r="E184" s="53">
        <f>E139+E155+E169+E170+E171+E172+E173+E174+E175+E176+E182+E183</f>
        <v>782588</v>
      </c>
      <c r="F184" s="53">
        <f>F139+F155+F169+F170+F171+F172+F173+F174+F175+F176+F182+F183</f>
        <v>782588</v>
      </c>
    </row>
    <row r="185" spans="1:6" ht="12.75">
      <c r="A185" s="58" t="s">
        <v>12</v>
      </c>
      <c r="B185" s="63" t="s">
        <v>12</v>
      </c>
      <c r="C185" s="52"/>
      <c r="D185" s="66" t="s">
        <v>12</v>
      </c>
      <c r="E185" s="53"/>
      <c r="F185" s="62" t="s">
        <v>12</v>
      </c>
    </row>
    <row r="186" spans="1:6" ht="12.75">
      <c r="A186" s="58" t="s">
        <v>262</v>
      </c>
      <c r="B186" s="63" t="s">
        <v>49</v>
      </c>
      <c r="C186" s="52">
        <f t="shared" si="0"/>
        <v>3452</v>
      </c>
      <c r="D186" s="64">
        <f>D188+D189+D190+D191</f>
        <v>3452</v>
      </c>
      <c r="E186" s="53">
        <f t="shared" si="1"/>
        <v>3718</v>
      </c>
      <c r="F186" s="65">
        <v>3718</v>
      </c>
    </row>
    <row r="187" spans="1:6" ht="12.75">
      <c r="A187" s="55" t="s">
        <v>196</v>
      </c>
      <c r="B187" s="63" t="s">
        <v>12</v>
      </c>
      <c r="C187" s="52"/>
      <c r="D187" s="66" t="s">
        <v>12</v>
      </c>
      <c r="E187" s="53"/>
      <c r="F187" s="62" t="s">
        <v>12</v>
      </c>
    </row>
    <row r="188" spans="1:6" ht="12.75">
      <c r="A188" s="58" t="s">
        <v>263</v>
      </c>
      <c r="B188" s="63" t="s">
        <v>264</v>
      </c>
      <c r="C188" s="52">
        <f t="shared" si="0"/>
        <v>0</v>
      </c>
      <c r="D188" s="64">
        <v>0</v>
      </c>
      <c r="E188" s="53">
        <f t="shared" si="1"/>
        <v>0</v>
      </c>
      <c r="F188" s="65">
        <v>0</v>
      </c>
    </row>
    <row r="189" spans="1:6" ht="12.75">
      <c r="A189" s="58" t="s">
        <v>265</v>
      </c>
      <c r="B189" s="63" t="s">
        <v>266</v>
      </c>
      <c r="C189" s="52">
        <f t="shared" si="0"/>
        <v>0</v>
      </c>
      <c r="D189" s="64">
        <v>0</v>
      </c>
      <c r="E189" s="53">
        <f t="shared" si="1"/>
        <v>0</v>
      </c>
      <c r="F189" s="65">
        <v>0</v>
      </c>
    </row>
    <row r="190" spans="1:6" ht="12.75">
      <c r="A190" s="58" t="s">
        <v>267</v>
      </c>
      <c r="B190" s="63" t="s">
        <v>268</v>
      </c>
      <c r="C190" s="52">
        <f t="shared" si="0"/>
        <v>3452</v>
      </c>
      <c r="D190" s="64">
        <v>3452</v>
      </c>
      <c r="E190" s="53">
        <f t="shared" si="1"/>
        <v>3718</v>
      </c>
      <c r="F190" s="65">
        <v>3718</v>
      </c>
    </row>
    <row r="191" spans="1:6" ht="12.75">
      <c r="A191" s="58" t="s">
        <v>269</v>
      </c>
      <c r="B191" s="63" t="s">
        <v>270</v>
      </c>
      <c r="C191" s="52">
        <f t="shared" si="0"/>
        <v>0</v>
      </c>
      <c r="D191" s="64">
        <v>0</v>
      </c>
      <c r="E191" s="53">
        <f t="shared" si="1"/>
        <v>0</v>
      </c>
      <c r="F191" s="65">
        <v>0</v>
      </c>
    </row>
    <row r="192" spans="1:6" ht="12.75">
      <c r="A192" s="58" t="s">
        <v>271</v>
      </c>
      <c r="B192" s="63" t="s">
        <v>51</v>
      </c>
      <c r="C192" s="52">
        <f t="shared" si="0"/>
        <v>10693</v>
      </c>
      <c r="D192" s="64">
        <f>SUM(D194:D199)</f>
        <v>10693</v>
      </c>
      <c r="E192" s="53">
        <f t="shared" si="1"/>
        <v>10010</v>
      </c>
      <c r="F192" s="65">
        <f>F195+F196+F194+F197+F198+F199</f>
        <v>10010</v>
      </c>
    </row>
    <row r="193" spans="1:6" ht="12.75">
      <c r="A193" s="55" t="s">
        <v>15</v>
      </c>
      <c r="B193" s="63" t="s">
        <v>12</v>
      </c>
      <c r="C193" s="52"/>
      <c r="D193" s="66" t="s">
        <v>12</v>
      </c>
      <c r="E193" s="53"/>
      <c r="F193" s="62" t="s">
        <v>12</v>
      </c>
    </row>
    <row r="194" spans="1:6" ht="12.75">
      <c r="A194" s="58" t="s">
        <v>272</v>
      </c>
      <c r="B194" s="63" t="s">
        <v>53</v>
      </c>
      <c r="C194" s="52">
        <f t="shared" si="0"/>
        <v>0</v>
      </c>
      <c r="D194" s="64">
        <v>0</v>
      </c>
      <c r="E194" s="53">
        <f t="shared" si="1"/>
        <v>0</v>
      </c>
      <c r="F194" s="65">
        <v>0</v>
      </c>
    </row>
    <row r="195" spans="1:6" ht="12.75">
      <c r="A195" s="58" t="s">
        <v>273</v>
      </c>
      <c r="B195" s="63" t="s">
        <v>59</v>
      </c>
      <c r="C195" s="52">
        <f t="shared" si="0"/>
        <v>9139</v>
      </c>
      <c r="D195" s="64">
        <v>9139</v>
      </c>
      <c r="E195" s="53">
        <f t="shared" si="1"/>
        <v>6307</v>
      </c>
      <c r="F195" s="65">
        <v>6307</v>
      </c>
    </row>
    <row r="196" spans="1:6" ht="12.75">
      <c r="A196" s="58" t="s">
        <v>274</v>
      </c>
      <c r="B196" s="63" t="s">
        <v>61</v>
      </c>
      <c r="C196" s="52">
        <f t="shared" si="0"/>
        <v>1554</v>
      </c>
      <c r="D196" s="64">
        <v>1554</v>
      </c>
      <c r="E196" s="53">
        <f t="shared" si="1"/>
        <v>3703</v>
      </c>
      <c r="F196" s="65">
        <v>3703</v>
      </c>
    </row>
    <row r="197" spans="1:6" ht="12.75">
      <c r="A197" s="58" t="s">
        <v>275</v>
      </c>
      <c r="B197" s="63" t="s">
        <v>63</v>
      </c>
      <c r="C197" s="52">
        <f t="shared" si="0"/>
        <v>0</v>
      </c>
      <c r="D197" s="64"/>
      <c r="E197" s="53">
        <f t="shared" si="1"/>
        <v>0</v>
      </c>
      <c r="F197" s="65">
        <v>0</v>
      </c>
    </row>
    <row r="198" spans="1:6" ht="12.75">
      <c r="A198" s="58" t="s">
        <v>276</v>
      </c>
      <c r="B198" s="63" t="s">
        <v>65</v>
      </c>
      <c r="C198" s="52">
        <f t="shared" si="0"/>
        <v>0</v>
      </c>
      <c r="D198" s="64">
        <v>0</v>
      </c>
      <c r="E198" s="53">
        <f t="shared" si="1"/>
        <v>0</v>
      </c>
      <c r="F198" s="65">
        <v>0</v>
      </c>
    </row>
    <row r="199" spans="1:6" ht="12.75">
      <c r="A199" s="58" t="s">
        <v>277</v>
      </c>
      <c r="B199" s="63" t="s">
        <v>67</v>
      </c>
      <c r="C199" s="52">
        <f t="shared" si="0"/>
        <v>0</v>
      </c>
      <c r="D199" s="64">
        <v>0</v>
      </c>
      <c r="E199" s="53">
        <f t="shared" si="1"/>
        <v>0</v>
      </c>
      <c r="F199" s="65">
        <v>0</v>
      </c>
    </row>
    <row r="200" spans="1:6" ht="12.75">
      <c r="A200" s="58" t="s">
        <v>278</v>
      </c>
      <c r="B200" s="63" t="s">
        <v>75</v>
      </c>
      <c r="C200" s="52">
        <f t="shared" si="0"/>
        <v>0</v>
      </c>
      <c r="D200" s="68">
        <v>0</v>
      </c>
      <c r="E200" s="53">
        <f t="shared" si="1"/>
        <v>0</v>
      </c>
      <c r="F200" s="69">
        <v>0</v>
      </c>
    </row>
    <row r="201" spans="1:6" ht="12.75">
      <c r="A201" s="55" t="s">
        <v>15</v>
      </c>
      <c r="B201" s="67" t="s">
        <v>12</v>
      </c>
      <c r="C201" s="52"/>
      <c r="D201" s="66" t="s">
        <v>12</v>
      </c>
      <c r="E201" s="53"/>
      <c r="F201" s="62" t="s">
        <v>12</v>
      </c>
    </row>
    <row r="202" spans="1:6" ht="12.75">
      <c r="A202" s="58" t="s">
        <v>279</v>
      </c>
      <c r="B202" s="63" t="s">
        <v>77</v>
      </c>
      <c r="C202" s="52">
        <f t="shared" si="0"/>
        <v>0</v>
      </c>
      <c r="D202" s="64">
        <v>0</v>
      </c>
      <c r="E202" s="53">
        <f t="shared" si="1"/>
        <v>0</v>
      </c>
      <c r="F202" s="65">
        <v>0</v>
      </c>
    </row>
    <row r="203" spans="1:6" ht="12.75">
      <c r="A203" s="58" t="s">
        <v>280</v>
      </c>
      <c r="B203" s="63" t="s">
        <v>79</v>
      </c>
      <c r="C203" s="52">
        <f t="shared" si="0"/>
        <v>0</v>
      </c>
      <c r="D203" s="64">
        <v>0</v>
      </c>
      <c r="E203" s="53">
        <f t="shared" si="1"/>
        <v>0</v>
      </c>
      <c r="F203" s="65">
        <v>0</v>
      </c>
    </row>
    <row r="204" spans="1:6" ht="12.75">
      <c r="A204" s="58" t="s">
        <v>281</v>
      </c>
      <c r="B204" s="63" t="s">
        <v>81</v>
      </c>
      <c r="C204" s="52">
        <f t="shared" si="0"/>
        <v>0</v>
      </c>
      <c r="D204" s="64">
        <v>0</v>
      </c>
      <c r="E204" s="53">
        <f t="shared" si="1"/>
        <v>0</v>
      </c>
      <c r="F204" s="65">
        <v>0</v>
      </c>
    </row>
    <row r="205" spans="1:6" ht="12.75">
      <c r="A205" s="58" t="s">
        <v>282</v>
      </c>
      <c r="B205" s="63" t="s">
        <v>83</v>
      </c>
      <c r="C205" s="52">
        <f aca="true" t="shared" si="2" ref="C205:C230">D205-I205</f>
        <v>0</v>
      </c>
      <c r="D205" s="64">
        <v>0</v>
      </c>
      <c r="E205" s="53">
        <f aca="true" t="shared" si="3" ref="E205:E230">F205-J205</f>
        <v>0</v>
      </c>
      <c r="F205" s="65">
        <v>0</v>
      </c>
    </row>
    <row r="206" spans="1:6" ht="12.75">
      <c r="A206" s="58" t="s">
        <v>283</v>
      </c>
      <c r="B206" s="63" t="s">
        <v>284</v>
      </c>
      <c r="C206" s="52">
        <f t="shared" si="2"/>
        <v>0</v>
      </c>
      <c r="D206" s="64">
        <v>0</v>
      </c>
      <c r="E206" s="53">
        <f t="shared" si="3"/>
        <v>0</v>
      </c>
      <c r="F206" s="65">
        <v>0</v>
      </c>
    </row>
    <row r="207" spans="1:6" ht="12.75">
      <c r="A207" s="58" t="s">
        <v>285</v>
      </c>
      <c r="B207" s="63" t="s">
        <v>85</v>
      </c>
      <c r="C207" s="52">
        <f t="shared" si="2"/>
        <v>5852</v>
      </c>
      <c r="D207" s="64">
        <v>5852</v>
      </c>
      <c r="E207" s="53">
        <f t="shared" si="3"/>
        <v>797</v>
      </c>
      <c r="F207" s="65">
        <v>797</v>
      </c>
    </row>
    <row r="208" spans="1:6" ht="33.75">
      <c r="A208" s="58" t="s">
        <v>286</v>
      </c>
      <c r="B208" s="63" t="s">
        <v>87</v>
      </c>
      <c r="C208" s="52">
        <f t="shared" si="2"/>
        <v>262823</v>
      </c>
      <c r="D208" s="91">
        <f>39448+219022+4+4349</f>
        <v>262823</v>
      </c>
      <c r="E208" s="53">
        <f t="shared" si="3"/>
        <v>349658</v>
      </c>
      <c r="F208" s="65">
        <v>349658</v>
      </c>
    </row>
    <row r="209" spans="1:6" ht="12.75">
      <c r="A209" s="58" t="s">
        <v>287</v>
      </c>
      <c r="B209" s="63" t="s">
        <v>89</v>
      </c>
      <c r="C209" s="52">
        <f t="shared" si="2"/>
        <v>2611</v>
      </c>
      <c r="D209" s="91">
        <v>2611</v>
      </c>
      <c r="E209" s="53">
        <f t="shared" si="3"/>
        <v>20244</v>
      </c>
      <c r="F209" s="65">
        <v>20244</v>
      </c>
    </row>
    <row r="210" spans="1:6" ht="12.75">
      <c r="A210" s="58" t="s">
        <v>288</v>
      </c>
      <c r="B210" s="63" t="s">
        <v>91</v>
      </c>
      <c r="C210" s="52">
        <f t="shared" si="2"/>
        <v>61425</v>
      </c>
      <c r="D210" s="64">
        <v>61425</v>
      </c>
      <c r="E210" s="53">
        <f t="shared" si="3"/>
        <v>29242</v>
      </c>
      <c r="F210" s="65">
        <v>29242</v>
      </c>
    </row>
    <row r="211" spans="1:6" ht="12.75">
      <c r="A211" s="58" t="s">
        <v>289</v>
      </c>
      <c r="B211" s="63" t="s">
        <v>93</v>
      </c>
      <c r="C211" s="52">
        <f t="shared" si="2"/>
        <v>0</v>
      </c>
      <c r="D211" s="64">
        <v>0</v>
      </c>
      <c r="E211" s="53">
        <f t="shared" si="3"/>
        <v>0</v>
      </c>
      <c r="F211" s="65">
        <v>0</v>
      </c>
    </row>
    <row r="212" spans="1:6" ht="12.75">
      <c r="A212" s="58" t="s">
        <v>290</v>
      </c>
      <c r="B212" s="63" t="s">
        <v>96</v>
      </c>
      <c r="C212" s="52">
        <f t="shared" si="2"/>
        <v>19724</v>
      </c>
      <c r="D212" s="64">
        <v>19724</v>
      </c>
      <c r="E212" s="53">
        <f t="shared" si="3"/>
        <v>0</v>
      </c>
      <c r="F212" s="65">
        <v>0</v>
      </c>
    </row>
    <row r="213" spans="1:6" ht="12.75">
      <c r="A213" s="58" t="s">
        <v>291</v>
      </c>
      <c r="B213" s="63" t="s">
        <v>98</v>
      </c>
      <c r="C213" s="52">
        <f t="shared" si="2"/>
        <v>0</v>
      </c>
      <c r="D213" s="64">
        <v>0</v>
      </c>
      <c r="E213" s="53">
        <f t="shared" si="3"/>
        <v>0</v>
      </c>
      <c r="F213" s="65">
        <v>0</v>
      </c>
    </row>
    <row r="214" spans="1:6" ht="12.75">
      <c r="A214" s="58" t="s">
        <v>292</v>
      </c>
      <c r="B214" s="63" t="s">
        <v>100</v>
      </c>
      <c r="C214" s="52">
        <f t="shared" si="2"/>
        <v>0</v>
      </c>
      <c r="D214" s="64">
        <v>0</v>
      </c>
      <c r="E214" s="53">
        <f t="shared" si="3"/>
        <v>0</v>
      </c>
      <c r="F214" s="65">
        <v>0</v>
      </c>
    </row>
    <row r="215" spans="1:6" ht="12.75">
      <c r="A215" s="55" t="s">
        <v>15</v>
      </c>
      <c r="B215" s="63" t="s">
        <v>12</v>
      </c>
      <c r="C215" s="52"/>
      <c r="D215" s="66" t="s">
        <v>12</v>
      </c>
      <c r="E215" s="53"/>
      <c r="F215" s="62" t="s">
        <v>12</v>
      </c>
    </row>
    <row r="216" spans="1:6" ht="12.75">
      <c r="A216" s="58" t="s">
        <v>293</v>
      </c>
      <c r="B216" s="63" t="s">
        <v>294</v>
      </c>
      <c r="C216" s="52">
        <f t="shared" si="2"/>
        <v>0</v>
      </c>
      <c r="D216" s="64">
        <v>0</v>
      </c>
      <c r="E216" s="53">
        <f t="shared" si="3"/>
        <v>0</v>
      </c>
      <c r="F216" s="65">
        <v>0</v>
      </c>
    </row>
    <row r="217" spans="1:6" ht="12.75">
      <c r="A217" s="58" t="s">
        <v>295</v>
      </c>
      <c r="B217" s="63" t="s">
        <v>296</v>
      </c>
      <c r="C217" s="52">
        <f t="shared" si="2"/>
        <v>0</v>
      </c>
      <c r="D217" s="64">
        <v>0</v>
      </c>
      <c r="E217" s="53">
        <f t="shared" si="3"/>
        <v>0</v>
      </c>
      <c r="F217" s="65">
        <v>0</v>
      </c>
    </row>
    <row r="218" spans="1:6" ht="12.75">
      <c r="A218" s="58" t="s">
        <v>297</v>
      </c>
      <c r="B218" s="63" t="s">
        <v>298</v>
      </c>
      <c r="C218" s="52">
        <f t="shared" si="2"/>
        <v>0</v>
      </c>
      <c r="D218" s="64">
        <v>0</v>
      </c>
      <c r="E218" s="53">
        <f t="shared" si="3"/>
        <v>0</v>
      </c>
      <c r="F218" s="65">
        <v>0</v>
      </c>
    </row>
    <row r="219" spans="1:6" ht="12.75">
      <c r="A219" s="58" t="s">
        <v>299</v>
      </c>
      <c r="B219" s="63" t="s">
        <v>300</v>
      </c>
      <c r="C219" s="52">
        <f t="shared" si="2"/>
        <v>0</v>
      </c>
      <c r="D219" s="64">
        <v>0</v>
      </c>
      <c r="E219" s="53">
        <f t="shared" si="3"/>
        <v>0</v>
      </c>
      <c r="F219" s="65">
        <v>0</v>
      </c>
    </row>
    <row r="220" spans="1:6" ht="22.5">
      <c r="A220" s="58" t="s">
        <v>301</v>
      </c>
      <c r="B220" s="63" t="s">
        <v>102</v>
      </c>
      <c r="C220" s="52">
        <f t="shared" si="2"/>
        <v>0</v>
      </c>
      <c r="D220" s="64">
        <v>0</v>
      </c>
      <c r="E220" s="53">
        <f t="shared" si="3"/>
        <v>3000</v>
      </c>
      <c r="F220" s="65">
        <v>3000</v>
      </c>
    </row>
    <row r="221" spans="1:6" ht="12.75">
      <c r="A221" s="58" t="s">
        <v>302</v>
      </c>
      <c r="B221" s="63" t="s">
        <v>104</v>
      </c>
      <c r="C221" s="52">
        <f t="shared" si="2"/>
        <v>122570</v>
      </c>
      <c r="D221" s="53">
        <v>122570</v>
      </c>
      <c r="E221" s="53">
        <f t="shared" si="3"/>
        <v>129486</v>
      </c>
      <c r="F221" s="69">
        <f>127680+1806</f>
        <v>129486</v>
      </c>
    </row>
    <row r="222" spans="1:6" ht="12.75">
      <c r="A222" s="55" t="s">
        <v>15</v>
      </c>
      <c r="B222" s="67" t="s">
        <v>12</v>
      </c>
      <c r="C222" s="52"/>
      <c r="D222" s="71" t="s">
        <v>12</v>
      </c>
      <c r="E222" s="53"/>
      <c r="F222" s="62" t="s">
        <v>12</v>
      </c>
    </row>
    <row r="223" spans="1:6" ht="12.75">
      <c r="A223" s="58" t="s">
        <v>303</v>
      </c>
      <c r="B223" s="63" t="s">
        <v>304</v>
      </c>
      <c r="C223" s="52">
        <f t="shared" si="2"/>
        <v>40114</v>
      </c>
      <c r="D223" s="64">
        <v>40114</v>
      </c>
      <c r="E223" s="53">
        <f t="shared" si="3"/>
        <v>41368</v>
      </c>
      <c r="F223" s="72">
        <v>41368</v>
      </c>
    </row>
    <row r="224" spans="1:6" ht="12.75">
      <c r="A224" s="73" t="s">
        <v>305</v>
      </c>
      <c r="B224" s="74" t="s">
        <v>306</v>
      </c>
      <c r="C224" s="52">
        <f t="shared" si="2"/>
        <v>2676</v>
      </c>
      <c r="D224" s="75">
        <v>2676</v>
      </c>
      <c r="E224" s="53">
        <f t="shared" si="3"/>
        <v>6851</v>
      </c>
      <c r="F224" s="72">
        <v>6851</v>
      </c>
    </row>
    <row r="225" spans="1:6" ht="12.75">
      <c r="A225" s="73" t="s">
        <v>307</v>
      </c>
      <c r="B225" s="74" t="s">
        <v>308</v>
      </c>
      <c r="C225" s="52">
        <f t="shared" si="2"/>
        <v>0</v>
      </c>
      <c r="D225" s="76">
        <v>0</v>
      </c>
      <c r="E225" s="53">
        <f t="shared" si="3"/>
        <v>0</v>
      </c>
      <c r="F225" s="72">
        <v>0</v>
      </c>
    </row>
    <row r="226" spans="1:6" ht="12.75">
      <c r="A226" s="73" t="s">
        <v>309</v>
      </c>
      <c r="B226" s="74" t="s">
        <v>310</v>
      </c>
      <c r="C226" s="52">
        <f t="shared" si="2"/>
        <v>68557</v>
      </c>
      <c r="D226" s="76">
        <f>D221-D223-D224-D227-D228-D229</f>
        <v>68557</v>
      </c>
      <c r="E226" s="53">
        <f t="shared" si="3"/>
        <v>46500</v>
      </c>
      <c r="F226" s="72">
        <v>46500</v>
      </c>
    </row>
    <row r="227" spans="1:6" ht="12.75">
      <c r="A227" s="73" t="s">
        <v>311</v>
      </c>
      <c r="B227" s="74" t="s">
        <v>312</v>
      </c>
      <c r="C227" s="52">
        <f t="shared" si="2"/>
        <v>4090</v>
      </c>
      <c r="D227" s="76">
        <v>4090</v>
      </c>
      <c r="E227" s="53">
        <f t="shared" si="3"/>
        <v>3750</v>
      </c>
      <c r="F227" s="72">
        <v>3750</v>
      </c>
    </row>
    <row r="228" spans="1:6" ht="22.5">
      <c r="A228" s="73" t="s">
        <v>313</v>
      </c>
      <c r="B228" s="74" t="s">
        <v>314</v>
      </c>
      <c r="C228" s="52">
        <f t="shared" si="2"/>
        <v>6910</v>
      </c>
      <c r="D228" s="76">
        <v>6910</v>
      </c>
      <c r="E228" s="53">
        <f t="shared" si="3"/>
        <v>5876</v>
      </c>
      <c r="F228" s="72">
        <v>5876</v>
      </c>
    </row>
    <row r="229" spans="1:6" ht="12.75">
      <c r="A229" s="73" t="s">
        <v>315</v>
      </c>
      <c r="B229" s="74" t="s">
        <v>316</v>
      </c>
      <c r="C229" s="52">
        <f t="shared" si="2"/>
        <v>223</v>
      </c>
      <c r="D229" s="76">
        <v>223</v>
      </c>
      <c r="E229" s="53">
        <f t="shared" si="3"/>
        <v>3806</v>
      </c>
      <c r="F229" s="72">
        <v>3806</v>
      </c>
    </row>
    <row r="230" spans="1:6" ht="12.75">
      <c r="A230" s="73" t="s">
        <v>317</v>
      </c>
      <c r="B230" s="74" t="s">
        <v>106</v>
      </c>
      <c r="C230" s="52">
        <f t="shared" si="2"/>
        <v>17539</v>
      </c>
      <c r="D230" s="76">
        <v>17539</v>
      </c>
      <c r="E230" s="53">
        <f t="shared" si="3"/>
        <v>106511</v>
      </c>
      <c r="F230" s="72">
        <f>4000+102511</f>
        <v>106511</v>
      </c>
    </row>
    <row r="231" spans="1:6" ht="12.75">
      <c r="A231" s="77" t="s">
        <v>318</v>
      </c>
      <c r="B231" s="74" t="s">
        <v>108</v>
      </c>
      <c r="C231" s="78">
        <f>C186+C192+C200+C207+C208+C209+C210+C211+C212+C213+C214+C220+C221+C230</f>
        <v>506689</v>
      </c>
      <c r="D231" s="78">
        <f>D186+D192+D200+D207+D208+D209+D210+D211+D212+D213+D214+D220+D221+D230</f>
        <v>506689</v>
      </c>
      <c r="E231" s="78">
        <f>E186+E192+E200+E207+E208+E209+E210+E211+E212+E213+E214+E220+E221+E230</f>
        <v>652666</v>
      </c>
      <c r="F231" s="78">
        <f>F186+F192+F200+F207+F208+F209+F210+F211+F212+F213+F214+F220+F221+F230</f>
        <v>652666</v>
      </c>
    </row>
    <row r="232" spans="1:6" ht="12.75">
      <c r="A232" s="73" t="s">
        <v>12</v>
      </c>
      <c r="B232" s="74" t="s">
        <v>12</v>
      </c>
      <c r="C232" s="77" t="s">
        <v>12</v>
      </c>
      <c r="D232" s="79" t="s">
        <v>12</v>
      </c>
      <c r="E232" s="77" t="s">
        <v>12</v>
      </c>
      <c r="F232" s="80" t="s">
        <v>12</v>
      </c>
    </row>
    <row r="233" spans="1:6" ht="22.5">
      <c r="A233" s="77" t="s">
        <v>319</v>
      </c>
      <c r="B233" s="74" t="s">
        <v>110</v>
      </c>
      <c r="C233" s="78">
        <f>C184-C231</f>
        <v>40682</v>
      </c>
      <c r="D233" s="78">
        <f>D184-D231</f>
        <v>40682</v>
      </c>
      <c r="E233" s="78">
        <f>E184-E231</f>
        <v>129922</v>
      </c>
      <c r="F233" s="78">
        <f>F184-F231</f>
        <v>129922</v>
      </c>
    </row>
    <row r="234" spans="1:6" ht="12.75">
      <c r="A234" s="73" t="s">
        <v>12</v>
      </c>
      <c r="B234" s="74" t="s">
        <v>12</v>
      </c>
      <c r="C234" s="77" t="s">
        <v>12</v>
      </c>
      <c r="D234" s="79" t="s">
        <v>12</v>
      </c>
      <c r="E234" s="77" t="s">
        <v>12</v>
      </c>
      <c r="F234" s="80" t="s">
        <v>12</v>
      </c>
    </row>
    <row r="235" spans="1:6" ht="12.75">
      <c r="A235" s="73" t="s">
        <v>320</v>
      </c>
      <c r="B235" s="74" t="s">
        <v>135</v>
      </c>
      <c r="C235" s="78">
        <v>0</v>
      </c>
      <c r="D235" s="76">
        <v>4643</v>
      </c>
      <c r="E235" s="78">
        <v>0</v>
      </c>
      <c r="F235" s="72">
        <v>0</v>
      </c>
    </row>
    <row r="236" spans="1:6" ht="12.75">
      <c r="A236" s="73" t="s">
        <v>12</v>
      </c>
      <c r="B236" s="74" t="s">
        <v>12</v>
      </c>
      <c r="C236" s="77" t="s">
        <v>12</v>
      </c>
      <c r="D236" s="79" t="s">
        <v>12</v>
      </c>
      <c r="E236" s="77" t="s">
        <v>12</v>
      </c>
      <c r="F236" s="80" t="s">
        <v>12</v>
      </c>
    </row>
    <row r="237" spans="1:6" ht="22.5">
      <c r="A237" s="77" t="s">
        <v>321</v>
      </c>
      <c r="B237" s="74" t="s">
        <v>145</v>
      </c>
      <c r="C237" s="78">
        <f>C233-C235</f>
        <v>40682</v>
      </c>
      <c r="D237" s="78">
        <f>D233-D235</f>
        <v>36039</v>
      </c>
      <c r="E237" s="78">
        <f>E233-E235</f>
        <v>129922</v>
      </c>
      <c r="F237" s="78">
        <f>F233-F235</f>
        <v>129922</v>
      </c>
    </row>
    <row r="238" spans="1:6" ht="12.75">
      <c r="A238" s="81" t="s">
        <v>322</v>
      </c>
      <c r="B238" s="74" t="s">
        <v>147</v>
      </c>
      <c r="C238" s="78">
        <v>0</v>
      </c>
      <c r="D238" s="76">
        <v>0</v>
      </c>
      <c r="E238" s="78">
        <v>0</v>
      </c>
      <c r="F238" s="72">
        <v>0</v>
      </c>
    </row>
    <row r="239" spans="1:6" ht="12.75">
      <c r="A239" s="73" t="s">
        <v>12</v>
      </c>
      <c r="B239" s="74" t="s">
        <v>12</v>
      </c>
      <c r="C239" s="77" t="s">
        <v>12</v>
      </c>
      <c r="D239" s="79" t="s">
        <v>12</v>
      </c>
      <c r="E239" s="77" t="s">
        <v>12</v>
      </c>
      <c r="F239" s="80" t="s">
        <v>12</v>
      </c>
    </row>
    <row r="240" spans="1:6" ht="12.75">
      <c r="A240" s="77" t="s">
        <v>323</v>
      </c>
      <c r="B240" s="74" t="s">
        <v>149</v>
      </c>
      <c r="C240" s="78">
        <f>C237</f>
        <v>40682</v>
      </c>
      <c r="D240" s="78">
        <f>D237+D238</f>
        <v>36039</v>
      </c>
      <c r="E240" s="78">
        <f>E237</f>
        <v>129922</v>
      </c>
      <c r="F240" s="78">
        <f>F237</f>
        <v>129922</v>
      </c>
    </row>
    <row r="241" spans="1:6" ht="12.75">
      <c r="A241" s="3"/>
      <c r="B241" s="3"/>
      <c r="C241" s="3"/>
      <c r="D241" s="3"/>
      <c r="E241" s="3"/>
      <c r="F241" s="3"/>
    </row>
    <row r="242" spans="1:6" ht="12.75">
      <c r="A242" s="6" t="s">
        <v>324</v>
      </c>
      <c r="B242" s="3"/>
      <c r="C242" s="3"/>
      <c r="D242" s="3">
        <f>D240-D243</f>
        <v>36039</v>
      </c>
      <c r="E242" s="3"/>
      <c r="F242" s="3">
        <f>F240-F243</f>
        <v>0</v>
      </c>
    </row>
    <row r="243" spans="1:6" ht="12.75">
      <c r="A243" s="3"/>
      <c r="B243" s="3"/>
      <c r="C243" s="3"/>
      <c r="D243" s="3">
        <f>'[1]ББ'!C241</f>
        <v>0</v>
      </c>
      <c r="E243" s="3"/>
      <c r="F243" s="3">
        <v>129922</v>
      </c>
    </row>
    <row r="244" spans="1:6" ht="30" customHeight="1">
      <c r="A244" s="92" t="s">
        <v>333</v>
      </c>
      <c r="B244" s="83"/>
      <c r="C244" s="83"/>
      <c r="D244" s="83"/>
      <c r="E244" s="83"/>
      <c r="F244" s="84"/>
    </row>
    <row r="245" spans="1:6" ht="12.75">
      <c r="A245" s="3"/>
      <c r="B245" s="3"/>
      <c r="C245" s="3"/>
      <c r="D245" s="3"/>
      <c r="E245" s="3"/>
      <c r="F245" s="3"/>
    </row>
    <row r="246" spans="1:6" ht="12.75">
      <c r="A246" s="6" t="s">
        <v>325</v>
      </c>
      <c r="B246" s="3"/>
      <c r="C246" s="40" t="s">
        <v>330</v>
      </c>
      <c r="D246" s="5"/>
      <c r="E246" s="3"/>
      <c r="F246" s="6" t="s">
        <v>329</v>
      </c>
    </row>
    <row r="247" spans="1:6" ht="12.75">
      <c r="A247" s="3"/>
      <c r="B247" s="3"/>
      <c r="C247" s="3"/>
      <c r="D247" s="3"/>
      <c r="E247" s="3"/>
      <c r="F247" s="3"/>
    </row>
    <row r="248" spans="1:6" ht="12.75">
      <c r="A248" s="6" t="s">
        <v>326</v>
      </c>
      <c r="B248" s="3"/>
      <c r="C248" s="40" t="s">
        <v>331</v>
      </c>
      <c r="D248" s="5"/>
      <c r="E248" s="3"/>
      <c r="F248" s="6" t="s">
        <v>329</v>
      </c>
    </row>
    <row r="249" spans="1:6" ht="12.75">
      <c r="A249" s="3"/>
      <c r="B249" s="3"/>
      <c r="C249" s="3"/>
      <c r="D249" s="3"/>
      <c r="E249" s="3"/>
      <c r="F249" s="3"/>
    </row>
    <row r="250" spans="1:6" ht="12.75">
      <c r="A250" s="6" t="s">
        <v>188</v>
      </c>
      <c r="B250" s="3"/>
      <c r="C250" s="40" t="s">
        <v>331</v>
      </c>
      <c r="D250" s="5"/>
      <c r="E250" s="3"/>
      <c r="F250" s="6" t="s">
        <v>329</v>
      </c>
    </row>
    <row r="251" spans="1:6" ht="12.75">
      <c r="A251" s="3"/>
      <c r="B251" s="3"/>
      <c r="C251" s="3"/>
      <c r="D251" s="3"/>
      <c r="E251" s="3"/>
      <c r="F251" s="3"/>
    </row>
    <row r="252" spans="1:6" ht="12.75">
      <c r="A252" s="6" t="s">
        <v>334</v>
      </c>
      <c r="B252" s="3"/>
      <c r="C252" s="40"/>
      <c r="D252" s="5"/>
      <c r="E252" s="3"/>
      <c r="F252" s="3"/>
    </row>
    <row r="253" spans="1:6" ht="12.75">
      <c r="A253" s="3"/>
      <c r="B253" s="3"/>
      <c r="C253" s="3"/>
      <c r="D253" s="3"/>
      <c r="E253" s="3"/>
      <c r="F253" s="3"/>
    </row>
    <row r="254" spans="1:6" ht="12.75">
      <c r="A254" s="6"/>
      <c r="B254" s="3"/>
      <c r="C254" s="3"/>
      <c r="D254" s="3"/>
      <c r="E254" s="3"/>
      <c r="F254" s="3"/>
    </row>
  </sheetData>
  <sheetProtection/>
  <mergeCells count="16">
    <mergeCell ref="A134:C134"/>
    <mergeCell ref="A244:F244"/>
    <mergeCell ref="C246:D246"/>
    <mergeCell ref="C248:D248"/>
    <mergeCell ref="C250:D250"/>
    <mergeCell ref="C252:D252"/>
    <mergeCell ref="A130:F130"/>
    <mergeCell ref="A132:E132"/>
    <mergeCell ref="B125:C125"/>
    <mergeCell ref="B127:C127"/>
    <mergeCell ref="A1:D1"/>
    <mergeCell ref="A3:D3"/>
    <mergeCell ref="A5:C5"/>
    <mergeCell ref="A119:D119"/>
    <mergeCell ref="B121:C121"/>
    <mergeCell ref="B123:C12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Sholpan</dc:creator>
  <cp:keywords/>
  <dc:description/>
  <cp:lastModifiedBy>Тимур</cp:lastModifiedBy>
  <dcterms:created xsi:type="dcterms:W3CDTF">2016-07-08T04:06:48Z</dcterms:created>
  <dcterms:modified xsi:type="dcterms:W3CDTF">2017-01-16T04:01:25Z</dcterms:modified>
  <cp:category/>
  <cp:version/>
  <cp:contentType/>
  <cp:contentStatus/>
</cp:coreProperties>
</file>