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80" windowWidth="11505" windowHeight="12300" tabRatio="798"/>
  </bookViews>
  <sheets>
    <sheet name="Баланс" sheetId="2" r:id="rId1"/>
    <sheet name="Отчет о сов. доходе" sheetId="3" r:id="rId2"/>
    <sheet name="Движ. ден средств" sheetId="4" r:id="rId3"/>
    <sheet name="Капитал" sheetId="5" r:id="rId4"/>
  </sheets>
  <definedNames>
    <definedName name="DOC_TBL00015_2_1" localSheetId="1">'Отчет о сов. доходе'!$A$6</definedName>
  </definedNames>
  <calcPr calcId="145621"/>
</workbook>
</file>

<file path=xl/calcChain.xml><?xml version="1.0" encoding="utf-8"?>
<calcChain xmlns="http://schemas.openxmlformats.org/spreadsheetml/2006/main">
  <c r="F49" i="4" l="1"/>
  <c r="E49" i="4"/>
  <c r="E13" i="5" l="1"/>
  <c r="E20" i="5"/>
  <c r="E21" i="5"/>
  <c r="E19" i="5"/>
  <c r="D21" i="5"/>
  <c r="D19" i="5"/>
  <c r="E18" i="5"/>
  <c r="E17" i="5"/>
  <c r="E16" i="5"/>
  <c r="D17" i="5"/>
  <c r="D13" i="5"/>
  <c r="C13" i="5"/>
  <c r="B13" i="5"/>
  <c r="E12" i="5"/>
  <c r="E11" i="5"/>
  <c r="E10" i="5"/>
  <c r="C54" i="4"/>
  <c r="D52" i="4"/>
  <c r="D54" i="4" s="1"/>
  <c r="C52" i="4"/>
  <c r="D49" i="4"/>
  <c r="C49" i="4"/>
  <c r="D37" i="4"/>
  <c r="C37" i="4"/>
  <c r="D30" i="4"/>
  <c r="C30" i="4"/>
  <c r="D27" i="4"/>
  <c r="C27" i="4"/>
  <c r="D17" i="4"/>
  <c r="C17" i="4"/>
  <c r="D29" i="3"/>
  <c r="C29" i="3"/>
  <c r="D26" i="3"/>
  <c r="C26" i="3"/>
  <c r="C23" i="3"/>
  <c r="D13" i="3"/>
  <c r="D23" i="3" s="1"/>
  <c r="C13" i="3"/>
  <c r="D10" i="3"/>
  <c r="C10" i="3"/>
  <c r="C49" i="2"/>
  <c r="C48" i="2"/>
  <c r="C40" i="2"/>
  <c r="C33" i="2"/>
  <c r="C25" i="2"/>
  <c r="C26" i="2" s="1"/>
  <c r="C15" i="2"/>
  <c r="C21" i="5" l="1"/>
  <c r="B21" i="5"/>
  <c r="B20" i="5"/>
  <c r="C20" i="5"/>
  <c r="D20" i="5"/>
  <c r="F19" i="5"/>
  <c r="F17" i="5"/>
  <c r="F16" i="5"/>
  <c r="F15" i="5"/>
  <c r="F13" i="5"/>
  <c r="F12" i="5"/>
  <c r="F11" i="5"/>
  <c r="F10" i="5"/>
  <c r="F8" i="5"/>
  <c r="F54" i="4"/>
  <c r="E54" i="4"/>
  <c r="F52" i="4"/>
  <c r="E52" i="4"/>
  <c r="F37" i="4"/>
  <c r="E37" i="4"/>
  <c r="F30" i="4"/>
  <c r="E30" i="4"/>
  <c r="F27" i="4"/>
  <c r="E27" i="4"/>
  <c r="F17" i="4"/>
  <c r="E17" i="4"/>
  <c r="F29" i="3"/>
  <c r="E29" i="3"/>
  <c r="F26" i="3"/>
  <c r="E26" i="3"/>
  <c r="F23" i="3"/>
  <c r="E23" i="3"/>
  <c r="F13" i="3"/>
  <c r="E13" i="3"/>
  <c r="F10" i="3"/>
  <c r="E10" i="3"/>
  <c r="F49" i="2" l="1"/>
  <c r="E49" i="2"/>
  <c r="F48" i="2"/>
  <c r="E48" i="2"/>
  <c r="F40" i="2"/>
  <c r="E40" i="2"/>
  <c r="F33" i="2"/>
  <c r="E33" i="2"/>
  <c r="F26" i="2"/>
  <c r="E26" i="2"/>
  <c r="F25" i="2"/>
  <c r="E25" i="2"/>
  <c r="F15" i="2"/>
  <c r="E15" i="2"/>
</calcChain>
</file>

<file path=xl/sharedStrings.xml><?xml version="1.0" encoding="utf-8"?>
<sst xmlns="http://schemas.openxmlformats.org/spreadsheetml/2006/main" count="160" uniqueCount="116">
  <si>
    <t>В тысячах долларов США</t>
  </si>
  <si>
    <t>2015 года (неаудировано)</t>
  </si>
  <si>
    <t>31 декабря</t>
  </si>
  <si>
    <t>2014 года (аудировано)</t>
  </si>
  <si>
    <t xml:space="preserve"> </t>
  </si>
  <si>
    <t>Активы</t>
  </si>
  <si>
    <t>Долгосрочные активы</t>
  </si>
  <si>
    <t>Активы, связанные с разведкой и оценкой</t>
  </si>
  <si>
    <t>Основные средства</t>
  </si>
  <si>
    <t>Денежные средства, ограниченные в использовании</t>
  </si>
  <si>
    <t>Авансы, выданные за долгосрочные активы</t>
  </si>
  <si>
    <t>Производные финансовые инструменты</t>
  </si>
  <si>
    <t>Текущие активы</t>
  </si>
  <si>
    <t>Товарно-материальные запасы</t>
  </si>
  <si>
    <t>Торговая дебиторская задолженность</t>
  </si>
  <si>
    <t>Предоплата и прочие краткосрочные активы</t>
  </si>
  <si>
    <t>Предоплата по корпоративному подоходному налогу</t>
  </si>
  <si>
    <t>Краткосрочные инвестиции</t>
  </si>
  <si>
    <t>Денежные средства и их эквиваленты</t>
  </si>
  <si>
    <t>Итого активы</t>
  </si>
  <si>
    <t>Капитал и обязательства</t>
  </si>
  <si>
    <t>Капитал Товарищества и резервы</t>
  </si>
  <si>
    <t>Капитал Товарищества</t>
  </si>
  <si>
    <t>Прочие резервы</t>
  </si>
  <si>
    <t>Нераспределённая прибыль</t>
  </si>
  <si>
    <t>Долгосрочные обязательства</t>
  </si>
  <si>
    <t>Долгосрочные займы</t>
  </si>
  <si>
    <t>Резервы по ликвидации скважин и восстановлению участка</t>
  </si>
  <si>
    <t>Задолженность перед Правительством Казахстана</t>
  </si>
  <si>
    <t>Обязательство по отсроченному налогу</t>
  </si>
  <si>
    <t>Текущие обязательства</t>
  </si>
  <si>
    <t>Текущая часть долгосрочных займов</t>
  </si>
  <si>
    <t>Торговая кредиторская задолженность</t>
  </si>
  <si>
    <t>Авансы полученные</t>
  </si>
  <si>
    <t>Текущая часть задолженности перед Правительством Казахстана</t>
  </si>
  <si>
    <t>Прочие краткосрочные обязательства</t>
  </si>
  <si>
    <t>Итого капитал и обязательства</t>
  </si>
  <si>
    <t>Прим</t>
  </si>
  <si>
    <t>2014 года (неаудировано)</t>
  </si>
  <si>
    <t>Выручка</t>
  </si>
  <si>
    <t>Выручка от продаж на экспорт</t>
  </si>
  <si>
    <t>Выручка от продаж на внутреннем рынке</t>
  </si>
  <si>
    <t>Себестоимость реализации</t>
  </si>
  <si>
    <t>Валовая прибыль</t>
  </si>
  <si>
    <t>Общие и административные расходы</t>
  </si>
  <si>
    <t>Расходы на реализацию и транспортировку</t>
  </si>
  <si>
    <t>Затраты по финансированию</t>
  </si>
  <si>
    <t>Прибыль/(убыток) по производным финансовым инструментам</t>
  </si>
  <si>
    <t>Чистый убыток от курсовой разницы</t>
  </si>
  <si>
    <t>Процентные доходы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</si>
  <si>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</si>
  <si>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</si>
  <si>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</si>
  <si>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</si>
  <si>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</si>
  <si>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</si>
  <si>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</si>
  <si>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Денежные потоки от операционной деятельности</t>
  </si>
  <si>
    <t>Корректировки на:</t>
  </si>
  <si>
    <t>Износ, истощение и амортизацию</t>
  </si>
  <si>
    <t xml:space="preserve">Положительную курсовую разницу по инвестиционной и финансовой деятельности </t>
  </si>
  <si>
    <t>Убыток от выбытия основных средств</t>
  </si>
  <si>
    <t xml:space="preserve">(Прибыль)/убыток по производным финансовым инструментам </t>
  </si>
  <si>
    <t>Операционная прибыль до изменений в оборотном капитале</t>
  </si>
  <si>
    <t>Изменения в оборотном капитале:</t>
  </si>
  <si>
    <t xml:space="preserve">Изменения в товарно-материальных запасах </t>
  </si>
  <si>
    <t xml:space="preserve">Изменения в торговой дебиторской задолженности </t>
  </si>
  <si>
    <t xml:space="preserve">Изменения в предоплате и прочих краткосрочных активах </t>
  </si>
  <si>
    <t xml:space="preserve">Изменения в торговой кредиторской задолженности </t>
  </si>
  <si>
    <t xml:space="preserve">Изменения в авансах полученных </t>
  </si>
  <si>
    <t xml:space="preserve">Изменения в задолженности перед Правительством Казахстана </t>
  </si>
  <si>
    <t xml:space="preserve">Изменения в прочих краткосрочных обязательствах </t>
  </si>
  <si>
    <t xml:space="preserve">Поступление денежных средств от операционной деятельности </t>
  </si>
  <si>
    <t>Уплаченный корпоративный подоходный налог</t>
  </si>
  <si>
    <t>Чистое поступление денежных средств от операционной деятельности</t>
  </si>
  <si>
    <t>Денежные потоки инвестиционной деятельности</t>
  </si>
  <si>
    <t>Полученные процентные доходы</t>
  </si>
  <si>
    <t>Приобретение основных средств</t>
  </si>
  <si>
    <t>Приобретение активов, связанных с разведкой и оценкой</t>
  </si>
  <si>
    <t>Выплата банковских депозитов</t>
  </si>
  <si>
    <t>Чистые денежные средства, использованные в инвестиционной деятельности</t>
  </si>
  <si>
    <t>Денежные потоки финансовой деятельности</t>
  </si>
  <si>
    <t>Уплаченные затраты по финансированию</t>
  </si>
  <si>
    <t>Выпуск облигаций</t>
  </si>
  <si>
    <t>Перевод в денежные средства, ограниченные в использовании</t>
  </si>
  <si>
    <t xml:space="preserve">Чистые денежные потоки (использованные в) / от финансовой деятельности </t>
  </si>
  <si>
    <t xml:space="preserve">Чистое (уменьшение)/увеличение денежных средств и их эквивалентов </t>
  </si>
  <si>
    <t>Денежные средства и их эквиваленты на начало периода</t>
  </si>
  <si>
    <t>Капитал Товари-щества</t>
  </si>
  <si>
    <t>Нераспре-делённая прибыль</t>
  </si>
  <si>
    <t>Итого</t>
  </si>
  <si>
    <t>На 1 января 2014 года (аудировано)</t>
  </si>
  <si>
    <t>На 31 декабря 2014 года (аудировано)</t>
  </si>
  <si>
    <t>ТОО «Жаикмунай»</t>
  </si>
  <si>
    <t>Промежуточная сокращённая финансовая отчётность</t>
  </si>
  <si>
    <t>ПРОМЕЖУТОЧНЫЙ ОТЧЁТ О ФИНАНСОВОМ ПОЛОЖЕНИИ</t>
  </si>
  <si>
    <t>ПРОМЕЖУТОЧНЫЙ ОТЧЁТ О СОВОКУПНОМ ДОХОДЕ</t>
  </si>
  <si>
    <r>
      <t>Влияние изменений валютных курсов на денежные средства и их эквиваленты</t>
    </r>
    <r>
      <rPr>
        <b/>
        <sz val="10"/>
        <color theme="1"/>
        <rFont val="Arial"/>
        <family val="2"/>
        <charset val="204"/>
      </rPr>
      <t xml:space="preserve"> </t>
    </r>
  </si>
  <si>
    <r>
      <t>Денежные средства и их эквиваленты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на конец периода</t>
    </r>
  </si>
  <si>
    <t xml:space="preserve">ПРОМЕЖУТОЧНЫЙ ОТЧЁТ О ДВИЖЕНИИ ДЕНЕЖНЫХ СРЕДСТВ </t>
  </si>
  <si>
    <t xml:space="preserve">ПРОМЕЖУТОЧНЫЙ ОТЧЁТ ОБ ИЗМЕНЕНИЯХ В КАПИТАЛЕ </t>
  </si>
  <si>
    <t>30 сентября</t>
  </si>
  <si>
    <t>По состоянию на 30 сентября 2015 года</t>
  </si>
  <si>
    <t>Девять месяцев, закончившиеся 30 сентября</t>
  </si>
  <si>
    <t xml:space="preserve">За девять месяцев, закончившиеся 30 сентября 2015 года </t>
  </si>
  <si>
    <t>Комиссии уплаченные за выпуск облигаций</t>
  </si>
  <si>
    <t>Погашение облигаций</t>
  </si>
  <si>
    <t>Продажа дочерних компаний, за вычетом имевших у них денежных средств</t>
  </si>
  <si>
    <t xml:space="preserve">               -</t>
  </si>
  <si>
    <t>Вложения в капитал товарищества</t>
  </si>
  <si>
    <t>Распределение прибыли</t>
  </si>
  <si>
    <t>Погашение займов</t>
  </si>
  <si>
    <t xml:space="preserve">                           -</t>
  </si>
  <si>
    <t>Увеличение в капитале товарищества</t>
  </si>
  <si>
    <t>На 30 сентября  2014 года (неаудировано)</t>
  </si>
  <si>
    <t>На 30 сентября 2015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</si>
</sst>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7" formatCode="#,##0;\(#,##0\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164" fontId="0" fillId="0" borderId="0" xfId="0" applyNumberFormat="1"/>
    <xf numFmtId="0" fontId="9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vertical="center" wrapText="1"/>
    </xf>
    <xf numFmtId="164" fontId="8" fillId="0" borderId="4" xfId="1" applyNumberFormat="1" applyFont="1" applyBorder="1" applyAlignment="1">
      <alignment vertical="center" wrapText="1"/>
    </xf>
    <xf numFmtId="164" fontId="9" fillId="0" borderId="0" xfId="0" applyNumberFormat="1" applyFont="1"/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0" fontId="9" fillId="2" borderId="0" xfId="0" applyFont="1" applyFill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164" fontId="8" fillId="0" borderId="0" xfId="0" applyNumberFormat="1" applyFont="1"/>
    <xf numFmtId="0" fontId="8" fillId="0" borderId="0" xfId="0" applyFont="1" applyAlignment="1">
      <alignment horizontal="center" vertical="center" wrapText="1"/>
    </xf>
    <xf numFmtId="164" fontId="7" fillId="0" borderId="1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0" xfId="1" applyNumberFormat="1" applyFont="1"/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Alignment="1">
      <alignment vertical="center" wrapText="1"/>
    </xf>
    <xf numFmtId="167" fontId="8" fillId="0" borderId="0" xfId="1" applyNumberFormat="1" applyFont="1" applyAlignment="1">
      <alignment vertical="center" wrapText="1"/>
    </xf>
    <xf numFmtId="167" fontId="7" fillId="0" borderId="2" xfId="1" applyNumberFormat="1" applyFont="1" applyBorder="1" applyAlignment="1">
      <alignment vertical="center" wrapText="1"/>
    </xf>
    <xf numFmtId="167" fontId="7" fillId="0" borderId="0" xfId="1" applyNumberFormat="1" applyFont="1" applyAlignment="1">
      <alignment horizontal="right" vertical="center" wrapText="1"/>
    </xf>
    <xf numFmtId="167" fontId="8" fillId="0" borderId="0" xfId="1" applyNumberFormat="1" applyFont="1" applyAlignment="1">
      <alignment horizontal="right" vertical="center" wrapText="1"/>
    </xf>
    <xf numFmtId="164" fontId="7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167" fontId="7" fillId="0" borderId="4" xfId="1" applyNumberFormat="1" applyFont="1" applyBorder="1" applyAlignment="1">
      <alignment vertical="center" wrapText="1"/>
    </xf>
    <xf numFmtId="167" fontId="8" fillId="0" borderId="4" xfId="1" applyNumberFormat="1" applyFont="1" applyBorder="1" applyAlignment="1">
      <alignment vertical="center" wrapText="1"/>
    </xf>
    <xf numFmtId="167" fontId="7" fillId="0" borderId="0" xfId="1" applyNumberFormat="1" applyFont="1" applyAlignment="1">
      <alignment vertical="center" wrapText="1"/>
    </xf>
    <xf numFmtId="167" fontId="8" fillId="0" borderId="0" xfId="1" applyNumberFormat="1" applyFont="1" applyAlignment="1">
      <alignment vertical="center" wrapText="1"/>
    </xf>
    <xf numFmtId="167" fontId="7" fillId="0" borderId="0" xfId="1" applyNumberFormat="1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7" fontId="4" fillId="0" borderId="4" xfId="1" applyNumberFormat="1" applyFont="1" applyBorder="1" applyAlignment="1">
      <alignment vertical="center" wrapText="1"/>
    </xf>
    <xf numFmtId="167" fontId="5" fillId="0" borderId="0" xfId="1" applyNumberFormat="1" applyFont="1" applyAlignment="1">
      <alignment vertical="center" wrapText="1"/>
    </xf>
    <xf numFmtId="167" fontId="5" fillId="0" borderId="4" xfId="1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vertical="center" wrapText="1"/>
    </xf>
    <xf numFmtId="167" fontId="8" fillId="0" borderId="0" xfId="1" applyNumberFormat="1" applyFont="1" applyBorder="1" applyAlignment="1">
      <alignment vertical="center" wrapText="1"/>
    </xf>
    <xf numFmtId="167" fontId="8" fillId="0" borderId="2" xfId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9.5703125" style="10" customWidth="1"/>
    <col min="2" max="2" width="9.140625" style="10" customWidth="1"/>
    <col min="3" max="4" width="13.140625" style="10" bestFit="1" customWidth="1"/>
    <col min="5" max="6" width="9.140625" style="10" customWidth="1"/>
    <col min="7" max="7" width="9.5703125" style="10" customWidth="1"/>
    <col min="8" max="8" width="1.42578125" style="25" customWidth="1"/>
    <col min="9" max="16384" width="9.140625" style="10" hidden="1"/>
  </cols>
  <sheetData>
    <row r="1" spans="1:6" x14ac:dyDescent="0.2">
      <c r="A1" s="26" t="s">
        <v>93</v>
      </c>
      <c r="B1" s="27" t="s">
        <v>94</v>
      </c>
    </row>
    <row r="2" spans="1:6" ht="15.75" x14ac:dyDescent="0.25">
      <c r="A2" s="28" t="s">
        <v>95</v>
      </c>
      <c r="B2"/>
    </row>
    <row r="3" spans="1:6" ht="15" x14ac:dyDescent="0.25">
      <c r="A3" s="29" t="s">
        <v>102</v>
      </c>
      <c r="B3"/>
    </row>
    <row r="4" spans="1:6" x14ac:dyDescent="0.2"/>
    <row r="5" spans="1:6" x14ac:dyDescent="0.2">
      <c r="A5" s="52" t="s">
        <v>0</v>
      </c>
      <c r="B5" s="54" t="s">
        <v>37</v>
      </c>
      <c r="C5" s="47" t="s">
        <v>101</v>
      </c>
      <c r="D5" s="48" t="s">
        <v>2</v>
      </c>
    </row>
    <row r="6" spans="1:6" ht="38.25" x14ac:dyDescent="0.2">
      <c r="A6" s="53"/>
      <c r="B6" s="55"/>
      <c r="C6" s="35" t="s">
        <v>1</v>
      </c>
      <c r="D6" s="36" t="s">
        <v>3</v>
      </c>
    </row>
    <row r="7" spans="1:6" x14ac:dyDescent="0.2">
      <c r="A7" s="11" t="s">
        <v>4</v>
      </c>
      <c r="B7" s="12"/>
      <c r="C7" s="13"/>
      <c r="D7" s="11"/>
    </row>
    <row r="8" spans="1:6" x14ac:dyDescent="0.2">
      <c r="A8" s="13" t="s">
        <v>5</v>
      </c>
      <c r="B8" s="12"/>
      <c r="C8" s="13"/>
      <c r="D8" s="11"/>
    </row>
    <row r="9" spans="1:6" x14ac:dyDescent="0.2">
      <c r="A9" s="13" t="s">
        <v>6</v>
      </c>
      <c r="B9" s="12"/>
      <c r="C9" s="13"/>
      <c r="D9" s="11"/>
    </row>
    <row r="10" spans="1:6" x14ac:dyDescent="0.2">
      <c r="A10" s="11" t="s">
        <v>7</v>
      </c>
      <c r="B10" s="12">
        <v>3</v>
      </c>
      <c r="C10" s="14">
        <v>29768</v>
      </c>
      <c r="D10" s="15">
        <v>24380</v>
      </c>
    </row>
    <row r="11" spans="1:6" x14ac:dyDescent="0.2">
      <c r="A11" s="11" t="s">
        <v>8</v>
      </c>
      <c r="B11" s="12">
        <v>4</v>
      </c>
      <c r="C11" s="14">
        <v>1548740</v>
      </c>
      <c r="D11" s="15">
        <v>1442192</v>
      </c>
    </row>
    <row r="12" spans="1:6" ht="25.5" x14ac:dyDescent="0.2">
      <c r="A12" s="11" t="s">
        <v>9</v>
      </c>
      <c r="B12" s="12"/>
      <c r="C12" s="14">
        <v>5243</v>
      </c>
      <c r="D12" s="15">
        <v>5023</v>
      </c>
    </row>
    <row r="13" spans="1:6" ht="25.5" x14ac:dyDescent="0.2">
      <c r="A13" s="11" t="s">
        <v>10</v>
      </c>
      <c r="B13" s="12">
        <v>5</v>
      </c>
      <c r="C13" s="14">
        <v>155673</v>
      </c>
      <c r="D13" s="15">
        <v>134355</v>
      </c>
    </row>
    <row r="14" spans="1:6" x14ac:dyDescent="0.2">
      <c r="A14" s="11" t="s">
        <v>11</v>
      </c>
      <c r="B14" s="12">
        <v>20</v>
      </c>
      <c r="C14" s="14">
        <v>0</v>
      </c>
      <c r="D14" s="15">
        <v>60301</v>
      </c>
    </row>
    <row r="15" spans="1:6" x14ac:dyDescent="0.2">
      <c r="A15" s="16"/>
      <c r="B15" s="17"/>
      <c r="C15" s="18">
        <f>SUM(C10:C14)</f>
        <v>1739424</v>
      </c>
      <c r="D15" s="19">
        <v>1666251</v>
      </c>
      <c r="E15" s="20">
        <f>SUM(C10:C14)-C15</f>
        <v>0</v>
      </c>
      <c r="F15" s="20">
        <f>SUM(D10:D14)-D15</f>
        <v>0</v>
      </c>
    </row>
    <row r="16" spans="1:6" x14ac:dyDescent="0.2">
      <c r="A16" s="11" t="s">
        <v>4</v>
      </c>
      <c r="B16" s="12"/>
      <c r="C16" s="14"/>
      <c r="D16" s="15"/>
    </row>
    <row r="17" spans="1:6" x14ac:dyDescent="0.2">
      <c r="A17" s="13" t="s">
        <v>12</v>
      </c>
      <c r="B17" s="12"/>
      <c r="C17" s="14"/>
      <c r="D17" s="15"/>
    </row>
    <row r="18" spans="1:6" x14ac:dyDescent="0.2">
      <c r="A18" s="11" t="s">
        <v>13</v>
      </c>
      <c r="B18" s="12"/>
      <c r="C18" s="14">
        <v>28371</v>
      </c>
      <c r="D18" s="15">
        <v>25443</v>
      </c>
    </row>
    <row r="19" spans="1:6" x14ac:dyDescent="0.2">
      <c r="A19" s="11" t="s">
        <v>14</v>
      </c>
      <c r="B19" s="12">
        <v>8</v>
      </c>
      <c r="C19" s="14">
        <v>48551</v>
      </c>
      <c r="D19" s="15">
        <v>30110</v>
      </c>
    </row>
    <row r="20" spans="1:6" ht="25.5" x14ac:dyDescent="0.2">
      <c r="A20" s="11" t="s">
        <v>15</v>
      </c>
      <c r="B20" s="12">
        <v>7</v>
      </c>
      <c r="C20" s="14">
        <v>29425</v>
      </c>
      <c r="D20" s="15">
        <v>38570</v>
      </c>
    </row>
    <row r="21" spans="1:6" x14ac:dyDescent="0.2">
      <c r="A21" s="11" t="s">
        <v>11</v>
      </c>
      <c r="B21" s="12">
        <v>20</v>
      </c>
      <c r="C21" s="14">
        <v>84035</v>
      </c>
      <c r="D21" s="15">
        <v>0</v>
      </c>
    </row>
    <row r="22" spans="1:6" ht="25.5" x14ac:dyDescent="0.2">
      <c r="A22" s="11" t="s">
        <v>16</v>
      </c>
      <c r="B22" s="12"/>
      <c r="C22" s="14">
        <v>5279</v>
      </c>
      <c r="D22" s="15">
        <v>13925</v>
      </c>
    </row>
    <row r="23" spans="1:6" x14ac:dyDescent="0.2">
      <c r="A23" s="11" t="s">
        <v>17</v>
      </c>
      <c r="B23" s="12">
        <v>6</v>
      </c>
      <c r="C23" s="14">
        <v>0</v>
      </c>
      <c r="D23" s="15">
        <v>25000</v>
      </c>
    </row>
    <row r="24" spans="1:6" x14ac:dyDescent="0.2">
      <c r="A24" s="11" t="s">
        <v>18</v>
      </c>
      <c r="B24" s="12">
        <v>9</v>
      </c>
      <c r="C24" s="14">
        <v>177274</v>
      </c>
      <c r="D24" s="15">
        <v>361350</v>
      </c>
    </row>
    <row r="25" spans="1:6" x14ac:dyDescent="0.2">
      <c r="A25" s="16"/>
      <c r="B25" s="17"/>
      <c r="C25" s="18">
        <f>SUM(C18:C24)</f>
        <v>372935</v>
      </c>
      <c r="D25" s="19">
        <v>494398</v>
      </c>
      <c r="E25" s="20">
        <f>SUM(C18:C24)-C25</f>
        <v>0</v>
      </c>
      <c r="F25" s="20">
        <f>SUM(D18:D24)-D25</f>
        <v>0</v>
      </c>
    </row>
    <row r="26" spans="1:6" ht="13.5" thickBot="1" x14ac:dyDescent="0.25">
      <c r="A26" s="21" t="s">
        <v>19</v>
      </c>
      <c r="B26" s="22"/>
      <c r="C26" s="23">
        <f>C15+C25</f>
        <v>2112359</v>
      </c>
      <c r="D26" s="24">
        <v>2160649</v>
      </c>
      <c r="E26" s="20">
        <f>C15+C25-C26</f>
        <v>0</v>
      </c>
      <c r="F26" s="20">
        <f>D15+D25-D26</f>
        <v>0</v>
      </c>
    </row>
    <row r="27" spans="1:6" x14ac:dyDescent="0.2">
      <c r="A27" s="11" t="s">
        <v>4</v>
      </c>
      <c r="B27" s="12"/>
      <c r="C27" s="14"/>
      <c r="D27" s="15"/>
    </row>
    <row r="28" spans="1:6" x14ac:dyDescent="0.2">
      <c r="A28" s="13" t="s">
        <v>20</v>
      </c>
      <c r="B28" s="12"/>
      <c r="C28" s="14"/>
      <c r="D28" s="15"/>
    </row>
    <row r="29" spans="1:6" x14ac:dyDescent="0.2">
      <c r="A29" s="13" t="s">
        <v>21</v>
      </c>
      <c r="B29" s="12"/>
      <c r="C29" s="14"/>
      <c r="D29" s="15"/>
    </row>
    <row r="30" spans="1:6" x14ac:dyDescent="0.2">
      <c r="A30" s="11" t="s">
        <v>22</v>
      </c>
      <c r="B30" s="12">
        <v>10</v>
      </c>
      <c r="C30" s="14">
        <v>4112</v>
      </c>
      <c r="D30" s="15">
        <v>4112</v>
      </c>
    </row>
    <row r="31" spans="1:6" x14ac:dyDescent="0.2">
      <c r="A31" s="11" t="s">
        <v>23</v>
      </c>
      <c r="B31" s="12">
        <v>10</v>
      </c>
      <c r="C31" s="14">
        <v>32440</v>
      </c>
      <c r="D31" s="15">
        <v>32440</v>
      </c>
    </row>
    <row r="32" spans="1:6" x14ac:dyDescent="0.2">
      <c r="A32" s="11" t="s">
        <v>24</v>
      </c>
      <c r="B32" s="12"/>
      <c r="C32" s="14">
        <v>694261</v>
      </c>
      <c r="D32" s="15">
        <v>745185</v>
      </c>
    </row>
    <row r="33" spans="1:6" x14ac:dyDescent="0.2">
      <c r="A33" s="16"/>
      <c r="B33" s="17"/>
      <c r="C33" s="18">
        <f>SUM(C30:C32)</f>
        <v>730813</v>
      </c>
      <c r="D33" s="19">
        <v>781737</v>
      </c>
      <c r="E33" s="20">
        <f>SUM(C29:C32)-C33</f>
        <v>0</v>
      </c>
      <c r="F33" s="20">
        <f>SUM(D29:D32)-D33</f>
        <v>0</v>
      </c>
    </row>
    <row r="34" spans="1:6" x14ac:dyDescent="0.2">
      <c r="A34" s="11" t="s">
        <v>4</v>
      </c>
      <c r="B34" s="12"/>
      <c r="C34" s="14"/>
      <c r="D34" s="15"/>
    </row>
    <row r="35" spans="1:6" x14ac:dyDescent="0.2">
      <c r="A35" s="13" t="s">
        <v>25</v>
      </c>
      <c r="B35" s="12"/>
      <c r="C35" s="14"/>
      <c r="D35" s="15"/>
    </row>
    <row r="36" spans="1:6" x14ac:dyDescent="0.2">
      <c r="A36" s="11" t="s">
        <v>26</v>
      </c>
      <c r="B36" s="12">
        <v>11</v>
      </c>
      <c r="C36" s="14">
        <v>995021</v>
      </c>
      <c r="D36" s="15">
        <v>1035141</v>
      </c>
    </row>
    <row r="37" spans="1:6" ht="25.5" x14ac:dyDescent="0.2">
      <c r="A37" s="11" t="s">
        <v>27</v>
      </c>
      <c r="B37" s="12"/>
      <c r="C37" s="14">
        <v>21125</v>
      </c>
      <c r="D37" s="15">
        <v>20877</v>
      </c>
    </row>
    <row r="38" spans="1:6" ht="25.5" x14ac:dyDescent="0.2">
      <c r="A38" s="11" t="s">
        <v>28</v>
      </c>
      <c r="B38" s="12"/>
      <c r="C38" s="14">
        <v>5777</v>
      </c>
      <c r="D38" s="15">
        <v>5906</v>
      </c>
    </row>
    <row r="39" spans="1:6" x14ac:dyDescent="0.2">
      <c r="A39" s="11" t="s">
        <v>29</v>
      </c>
      <c r="B39" s="12"/>
      <c r="C39" s="14">
        <v>263567</v>
      </c>
      <c r="D39" s="15">
        <v>205298</v>
      </c>
    </row>
    <row r="40" spans="1:6" x14ac:dyDescent="0.2">
      <c r="A40" s="16"/>
      <c r="B40" s="17"/>
      <c r="C40" s="18">
        <f>SUM(C36:C39)</f>
        <v>1285490</v>
      </c>
      <c r="D40" s="19">
        <v>1267222</v>
      </c>
      <c r="E40" s="20">
        <f>SUM(C36:C39)-C40</f>
        <v>0</v>
      </c>
      <c r="F40" s="20">
        <f>SUM(D36:D39)-D40</f>
        <v>0</v>
      </c>
    </row>
    <row r="41" spans="1:6" x14ac:dyDescent="0.2">
      <c r="A41" s="13" t="s">
        <v>4</v>
      </c>
      <c r="B41" s="12"/>
      <c r="C41" s="14"/>
      <c r="D41" s="15"/>
    </row>
    <row r="42" spans="1:6" x14ac:dyDescent="0.2">
      <c r="A42" s="13" t="s">
        <v>30</v>
      </c>
      <c r="B42" s="12"/>
      <c r="C42" s="14"/>
      <c r="D42" s="15"/>
    </row>
    <row r="43" spans="1:6" x14ac:dyDescent="0.2">
      <c r="A43" s="11" t="s">
        <v>31</v>
      </c>
      <c r="B43" s="12">
        <v>11</v>
      </c>
      <c r="C43" s="14">
        <v>18513</v>
      </c>
      <c r="D43" s="15">
        <v>15024</v>
      </c>
    </row>
    <row r="44" spans="1:6" x14ac:dyDescent="0.2">
      <c r="A44" s="11" t="s">
        <v>32</v>
      </c>
      <c r="B44" s="12"/>
      <c r="C44" s="14">
        <v>46139</v>
      </c>
      <c r="D44" s="15">
        <v>48634</v>
      </c>
    </row>
    <row r="45" spans="1:6" x14ac:dyDescent="0.2">
      <c r="A45" s="11" t="s">
        <v>33</v>
      </c>
      <c r="B45" s="12"/>
      <c r="C45" s="14">
        <v>18</v>
      </c>
      <c r="D45" s="15">
        <v>2670</v>
      </c>
    </row>
    <row r="46" spans="1:6" ht="25.5" x14ac:dyDescent="0.2">
      <c r="A46" s="11" t="s">
        <v>34</v>
      </c>
      <c r="B46" s="12"/>
      <c r="C46" s="14">
        <v>1031</v>
      </c>
      <c r="D46" s="15">
        <v>1031</v>
      </c>
    </row>
    <row r="47" spans="1:6" x14ac:dyDescent="0.2">
      <c r="A47" s="11" t="s">
        <v>35</v>
      </c>
      <c r="B47" s="12">
        <v>13</v>
      </c>
      <c r="C47" s="14">
        <v>30355</v>
      </c>
      <c r="D47" s="15">
        <v>44331</v>
      </c>
    </row>
    <row r="48" spans="1:6" x14ac:dyDescent="0.2">
      <c r="A48" s="16"/>
      <c r="B48" s="17"/>
      <c r="C48" s="18">
        <f>SUM(C43:C47)</f>
        <v>96056</v>
      </c>
      <c r="D48" s="19">
        <v>111690</v>
      </c>
      <c r="E48" s="20">
        <f>SUM(C43:C47)-C48</f>
        <v>0</v>
      </c>
      <c r="F48" s="20">
        <f>SUM(D43:D47)-D48</f>
        <v>0</v>
      </c>
    </row>
    <row r="49" spans="1:6" ht="13.5" thickBot="1" x14ac:dyDescent="0.25">
      <c r="A49" s="21" t="s">
        <v>36</v>
      </c>
      <c r="B49" s="22"/>
      <c r="C49" s="23">
        <f>C33+C40+C48</f>
        <v>2112359</v>
      </c>
      <c r="D49" s="24">
        <v>2160649</v>
      </c>
      <c r="E49" s="20">
        <f>C33+C40+C48-C49</f>
        <v>0</v>
      </c>
      <c r="F49" s="20">
        <f>D33+D40+D48-D49</f>
        <v>0</v>
      </c>
    </row>
    <row r="50" spans="1:6" x14ac:dyDescent="0.2"/>
    <row r="51" spans="1:6" x14ac:dyDescent="0.2"/>
    <row r="52" spans="1:6" s="25" customFormat="1" ht="6" customHeight="1" x14ac:dyDescent="0.2"/>
  </sheetData>
  <mergeCells count="2"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zoomScale="91" zoomScaleNormal="91" workbookViewId="0">
      <selection activeCell="C23" sqref="C23"/>
    </sheetView>
  </sheetViews>
  <sheetFormatPr defaultColWidth="0" defaultRowHeight="12.75" zeroHeight="1" x14ac:dyDescent="0.2"/>
  <cols>
    <col min="1" max="1" width="31" style="32" customWidth="1"/>
    <col min="2" max="2" width="9.140625" style="32" customWidth="1"/>
    <col min="3" max="3" width="17.7109375" style="32" customWidth="1"/>
    <col min="4" max="4" width="16.5703125" style="32" customWidth="1"/>
    <col min="5" max="6" width="9.140625" style="32" customWidth="1"/>
    <col min="7" max="7" width="1.42578125" style="25" customWidth="1"/>
    <col min="8" max="16384" width="9.140625" style="32" hidden="1"/>
  </cols>
  <sheetData>
    <row r="1" spans="1:6" x14ac:dyDescent="0.2">
      <c r="A1" s="30" t="s">
        <v>93</v>
      </c>
      <c r="B1" s="31" t="s">
        <v>94</v>
      </c>
    </row>
    <row r="2" spans="1:6" x14ac:dyDescent="0.2">
      <c r="A2" s="33" t="s">
        <v>96</v>
      </c>
    </row>
    <row r="3" spans="1:6" x14ac:dyDescent="0.2">
      <c r="A3" s="33" t="s">
        <v>104</v>
      </c>
    </row>
    <row r="4" spans="1:6" x14ac:dyDescent="0.2"/>
    <row r="5" spans="1:6" ht="36" customHeight="1" x14ac:dyDescent="0.2">
      <c r="A5" s="34"/>
      <c r="B5" s="12"/>
      <c r="C5" s="56" t="s">
        <v>103</v>
      </c>
      <c r="D5" s="56"/>
    </row>
    <row r="6" spans="1:6" ht="25.5" x14ac:dyDescent="0.2">
      <c r="A6" s="43" t="s">
        <v>0</v>
      </c>
      <c r="B6" s="44" t="s">
        <v>37</v>
      </c>
      <c r="C6" s="45" t="s">
        <v>1</v>
      </c>
      <c r="D6" s="46" t="s">
        <v>38</v>
      </c>
    </row>
    <row r="7" spans="1:6" x14ac:dyDescent="0.2">
      <c r="A7" s="13" t="s">
        <v>39</v>
      </c>
      <c r="B7" s="12"/>
      <c r="C7" s="13"/>
      <c r="D7" s="11"/>
    </row>
    <row r="8" spans="1:6" x14ac:dyDescent="0.2">
      <c r="A8" s="11" t="s">
        <v>40</v>
      </c>
      <c r="B8" s="12"/>
      <c r="C8" s="14">
        <v>349631</v>
      </c>
      <c r="D8" s="15">
        <v>538781</v>
      </c>
    </row>
    <row r="9" spans="1:6" ht="25.5" x14ac:dyDescent="0.2">
      <c r="A9" s="11" t="s">
        <v>41</v>
      </c>
      <c r="B9" s="12"/>
      <c r="C9" s="14">
        <v>25138</v>
      </c>
      <c r="D9" s="15">
        <v>81484</v>
      </c>
    </row>
    <row r="10" spans="1:6" ht="13.5" thickBot="1" x14ac:dyDescent="0.25">
      <c r="A10" s="21"/>
      <c r="B10" s="22">
        <v>14</v>
      </c>
      <c r="C10" s="23">
        <f>SUM(C8:C9)</f>
        <v>374769</v>
      </c>
      <c r="D10" s="24">
        <f>SUM(D8:D9)</f>
        <v>620265</v>
      </c>
      <c r="E10" s="37">
        <f>SUM(C8:C9)-C10</f>
        <v>0</v>
      </c>
      <c r="F10" s="37">
        <f>SUM(D8:D9)-D10</f>
        <v>0</v>
      </c>
    </row>
    <row r="11" spans="1:6" x14ac:dyDescent="0.2">
      <c r="A11" s="11" t="s">
        <v>4</v>
      </c>
      <c r="B11" s="12"/>
      <c r="C11" s="14"/>
      <c r="D11" s="15"/>
    </row>
    <row r="12" spans="1:6" x14ac:dyDescent="0.2">
      <c r="A12" s="11" t="s">
        <v>42</v>
      </c>
      <c r="B12" s="12">
        <v>15</v>
      </c>
      <c r="C12" s="60">
        <v>-147832</v>
      </c>
      <c r="D12" s="61">
        <v>-158338</v>
      </c>
    </row>
    <row r="13" spans="1:6" ht="13.5" thickBot="1" x14ac:dyDescent="0.25">
      <c r="A13" s="21" t="s">
        <v>43</v>
      </c>
      <c r="B13" s="22"/>
      <c r="C13" s="23">
        <f>C10+C12</f>
        <v>226937</v>
      </c>
      <c r="D13" s="24">
        <f>D10+D12</f>
        <v>461927</v>
      </c>
      <c r="E13" s="37">
        <f>C10+C12-C13</f>
        <v>0</v>
      </c>
      <c r="F13" s="37">
        <f>D10+D12-D13</f>
        <v>0</v>
      </c>
    </row>
    <row r="14" spans="1:6" x14ac:dyDescent="0.2">
      <c r="A14" s="11" t="s">
        <v>4</v>
      </c>
      <c r="B14" s="12"/>
      <c r="C14" s="14"/>
      <c r="D14" s="15"/>
    </row>
    <row r="15" spans="1:6" ht="25.5" x14ac:dyDescent="0.2">
      <c r="A15" s="11" t="s">
        <v>44</v>
      </c>
      <c r="B15" s="12">
        <v>16</v>
      </c>
      <c r="C15" s="63">
        <v>-21985</v>
      </c>
      <c r="D15" s="64">
        <v>-24379</v>
      </c>
    </row>
    <row r="16" spans="1:6" ht="25.5" x14ac:dyDescent="0.2">
      <c r="A16" s="11" t="s">
        <v>45</v>
      </c>
      <c r="B16" s="12">
        <v>17</v>
      </c>
      <c r="C16" s="63">
        <v>-74517</v>
      </c>
      <c r="D16" s="64">
        <v>-92096</v>
      </c>
    </row>
    <row r="17" spans="1:6" x14ac:dyDescent="0.2">
      <c r="A17" s="11" t="s">
        <v>46</v>
      </c>
      <c r="B17" s="12">
        <v>18</v>
      </c>
      <c r="C17" s="63">
        <v>-39833</v>
      </c>
      <c r="D17" s="64">
        <v>-57948</v>
      </c>
    </row>
    <row r="18" spans="1:6" ht="42.75" customHeight="1" x14ac:dyDescent="0.2">
      <c r="A18" s="11" t="s">
        <v>47</v>
      </c>
      <c r="B18" s="12">
        <v>20</v>
      </c>
      <c r="C18" s="65">
        <v>23734</v>
      </c>
      <c r="D18" s="66">
        <v>2894</v>
      </c>
    </row>
    <row r="19" spans="1:6" ht="25.5" x14ac:dyDescent="0.2">
      <c r="A19" s="11" t="s">
        <v>48</v>
      </c>
      <c r="B19" s="12"/>
      <c r="C19" s="63">
        <v>-13831</v>
      </c>
      <c r="D19" s="64">
        <v>-2673</v>
      </c>
    </row>
    <row r="20" spans="1:6" x14ac:dyDescent="0.2">
      <c r="A20" s="11" t="s">
        <v>49</v>
      </c>
      <c r="B20" s="12"/>
      <c r="C20" s="65">
        <v>271</v>
      </c>
      <c r="D20" s="66">
        <v>846</v>
      </c>
    </row>
    <row r="21" spans="1:6" x14ac:dyDescent="0.2">
      <c r="A21" s="11" t="s">
        <v>50</v>
      </c>
      <c r="B21" s="12"/>
      <c r="C21" s="65">
        <v>9380</v>
      </c>
      <c r="D21" s="66">
        <v>3363</v>
      </c>
    </row>
    <row r="22" spans="1:6" x14ac:dyDescent="0.2">
      <c r="A22" s="11" t="s">
        <v>51</v>
      </c>
      <c r="B22" s="12"/>
      <c r="C22" s="63">
        <v>-15575</v>
      </c>
      <c r="D22" s="64">
        <v>-27069</v>
      </c>
    </row>
    <row r="23" spans="1:6" ht="13.5" thickBot="1" x14ac:dyDescent="0.25">
      <c r="A23" s="21" t="s">
        <v>52</v>
      </c>
      <c r="B23" s="22"/>
      <c r="C23" s="23">
        <f>C13+C15+C16+C17+C18+C19+C20+C21+C22</f>
        <v>94581</v>
      </c>
      <c r="D23" s="24">
        <f>D13+D15+D16+D17+D18+D19+D20+D21+D22</f>
        <v>264865</v>
      </c>
      <c r="E23" s="37">
        <f>SUM(C13:C22)-C23</f>
        <v>0</v>
      </c>
      <c r="F23" s="37">
        <f>SUM(D13:D22)-D23</f>
        <v>0</v>
      </c>
    </row>
    <row r="24" spans="1:6" x14ac:dyDescent="0.2">
      <c r="A24" s="11" t="s">
        <v>4</v>
      </c>
      <c r="B24" s="12"/>
      <c r="C24" s="14"/>
      <c r="D24" s="15"/>
    </row>
    <row r="25" spans="1:6" ht="25.5" x14ac:dyDescent="0.2">
      <c r="A25" s="11" t="s">
        <v>53</v>
      </c>
      <c r="B25" s="12">
        <v>19</v>
      </c>
      <c r="C25" s="60">
        <v>-100505</v>
      </c>
      <c r="D25" s="61">
        <v>-114636</v>
      </c>
    </row>
    <row r="26" spans="1:6" ht="13.5" thickBot="1" x14ac:dyDescent="0.25">
      <c r="A26" s="21" t="s">
        <v>54</v>
      </c>
      <c r="B26" s="22"/>
      <c r="C26" s="62">
        <f>C23+C25</f>
        <v>-5924</v>
      </c>
      <c r="D26" s="24">
        <f>D23+D25</f>
        <v>150229</v>
      </c>
      <c r="E26" s="37">
        <f>C23+C25-C26</f>
        <v>0</v>
      </c>
      <c r="F26" s="37">
        <f>D23+D25-D26</f>
        <v>0</v>
      </c>
    </row>
    <row r="27" spans="1:6" x14ac:dyDescent="0.2">
      <c r="A27" s="13"/>
      <c r="B27" s="12"/>
      <c r="C27" s="14"/>
      <c r="D27" s="15"/>
    </row>
    <row r="28" spans="1:6" ht="25.5" x14ac:dyDescent="0.2">
      <c r="A28" s="11" t="s">
        <v>55</v>
      </c>
      <c r="B28" s="12"/>
      <c r="C28" s="14">
        <v>0</v>
      </c>
      <c r="D28" s="15">
        <v>0</v>
      </c>
    </row>
    <row r="29" spans="1:6" ht="26.25" thickBot="1" x14ac:dyDescent="0.25">
      <c r="A29" s="21" t="s">
        <v>56</v>
      </c>
      <c r="B29" s="22"/>
      <c r="C29" s="62">
        <f>C26</f>
        <v>-5924</v>
      </c>
      <c r="D29" s="24">
        <f>D26</f>
        <v>150229</v>
      </c>
      <c r="E29" s="37">
        <f>C26-C29</f>
        <v>0</v>
      </c>
      <c r="F29" s="37">
        <f>D26-D29</f>
        <v>0</v>
      </c>
    </row>
    <row r="30" spans="1:6" x14ac:dyDescent="0.2"/>
    <row r="31" spans="1:6" x14ac:dyDescent="0.2"/>
    <row r="32" spans="1:6" s="25" customFormat="1" ht="6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mergeCells count="1">
    <mergeCell ref="C5:D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25" zoomScale="80" zoomScaleNormal="80" workbookViewId="0">
      <selection activeCell="C47" sqref="C47"/>
    </sheetView>
  </sheetViews>
  <sheetFormatPr defaultColWidth="0" defaultRowHeight="12.75" zeroHeight="1" x14ac:dyDescent="0.2"/>
  <cols>
    <col min="1" max="1" width="49.85546875" style="32" customWidth="1"/>
    <col min="2" max="2" width="9.140625" style="32" customWidth="1"/>
    <col min="3" max="3" width="16.85546875" style="42" customWidth="1"/>
    <col min="4" max="4" width="21.140625" style="42" customWidth="1"/>
    <col min="5" max="6" width="9.140625" style="32" customWidth="1"/>
    <col min="7" max="7" width="1.42578125" style="25" customWidth="1"/>
    <col min="8" max="8" width="0" style="32" hidden="1" customWidth="1"/>
    <col min="9" max="16384" width="9.140625" style="32" hidden="1"/>
  </cols>
  <sheetData>
    <row r="1" spans="1:4" x14ac:dyDescent="0.2">
      <c r="A1" s="30" t="s">
        <v>93</v>
      </c>
      <c r="B1" s="31" t="s">
        <v>94</v>
      </c>
      <c r="C1" s="32"/>
    </row>
    <row r="2" spans="1:4" x14ac:dyDescent="0.2">
      <c r="A2" s="33" t="s">
        <v>99</v>
      </c>
      <c r="C2" s="32"/>
    </row>
    <row r="3" spans="1:4" x14ac:dyDescent="0.2">
      <c r="A3" s="33" t="s">
        <v>104</v>
      </c>
      <c r="C3" s="32"/>
    </row>
    <row r="4" spans="1:4" x14ac:dyDescent="0.2"/>
    <row r="5" spans="1:4" ht="33.75" customHeight="1" x14ac:dyDescent="0.2">
      <c r="A5" s="34"/>
      <c r="B5" s="12"/>
      <c r="C5" s="59" t="s">
        <v>103</v>
      </c>
      <c r="D5" s="59"/>
    </row>
    <row r="6" spans="1:4" ht="25.5" x14ac:dyDescent="0.2">
      <c r="A6" s="43" t="s">
        <v>0</v>
      </c>
      <c r="B6" s="16" t="s">
        <v>37</v>
      </c>
      <c r="C6" s="49" t="s">
        <v>1</v>
      </c>
      <c r="D6" s="50" t="s">
        <v>38</v>
      </c>
    </row>
    <row r="7" spans="1:4" x14ac:dyDescent="0.2">
      <c r="A7" s="11" t="s">
        <v>4</v>
      </c>
      <c r="B7" s="12"/>
      <c r="C7" s="14"/>
      <c r="D7" s="15"/>
    </row>
    <row r="8" spans="1:4" x14ac:dyDescent="0.2">
      <c r="A8" s="13" t="s">
        <v>57</v>
      </c>
      <c r="B8" s="12"/>
      <c r="C8" s="14"/>
      <c r="D8" s="15"/>
    </row>
    <row r="9" spans="1:4" x14ac:dyDescent="0.2">
      <c r="A9" s="11" t="s">
        <v>52</v>
      </c>
      <c r="B9" s="12"/>
      <c r="C9" s="14">
        <v>94581</v>
      </c>
      <c r="D9" s="15">
        <v>264865</v>
      </c>
    </row>
    <row r="10" spans="1:4" x14ac:dyDescent="0.2">
      <c r="A10" s="34" t="s">
        <v>58</v>
      </c>
      <c r="B10" s="12"/>
      <c r="C10" s="15"/>
      <c r="D10" s="15"/>
    </row>
    <row r="11" spans="1:4" x14ac:dyDescent="0.2">
      <c r="A11" s="11" t="s">
        <v>59</v>
      </c>
      <c r="B11" s="12">
        <v>15.16</v>
      </c>
      <c r="C11" s="14">
        <v>85660</v>
      </c>
      <c r="D11" s="15">
        <v>85033</v>
      </c>
    </row>
    <row r="12" spans="1:4" x14ac:dyDescent="0.2">
      <c r="A12" s="11" t="s">
        <v>46</v>
      </c>
      <c r="B12" s="12">
        <v>18</v>
      </c>
      <c r="C12" s="14">
        <v>39833</v>
      </c>
      <c r="D12" s="15">
        <v>57948</v>
      </c>
    </row>
    <row r="13" spans="1:4" x14ac:dyDescent="0.2">
      <c r="A13" s="11" t="s">
        <v>49</v>
      </c>
      <c r="B13" s="12"/>
      <c r="C13" s="14">
        <v>-271</v>
      </c>
      <c r="D13" s="15">
        <v>-846</v>
      </c>
    </row>
    <row r="14" spans="1:4" ht="25.5" x14ac:dyDescent="0.2">
      <c r="A14" s="11" t="s">
        <v>60</v>
      </c>
      <c r="B14" s="12"/>
      <c r="C14" s="14">
        <v>-82</v>
      </c>
      <c r="D14" s="15">
        <v>-2673</v>
      </c>
    </row>
    <row r="15" spans="1:4" x14ac:dyDescent="0.2">
      <c r="A15" s="11" t="s">
        <v>61</v>
      </c>
      <c r="B15" s="12"/>
      <c r="C15" s="14">
        <v>12</v>
      </c>
      <c r="D15" s="15">
        <v>440</v>
      </c>
    </row>
    <row r="16" spans="1:4" ht="25.5" x14ac:dyDescent="0.2">
      <c r="A16" s="11" t="s">
        <v>62</v>
      </c>
      <c r="B16" s="12">
        <v>20</v>
      </c>
      <c r="C16" s="14">
        <v>-23734</v>
      </c>
      <c r="D16" s="15">
        <v>-2894</v>
      </c>
    </row>
    <row r="17" spans="1:6" ht="25.5" x14ac:dyDescent="0.2">
      <c r="A17" s="16" t="s">
        <v>63</v>
      </c>
      <c r="B17" s="17"/>
      <c r="C17" s="18">
        <f>SUM(C9:C16)</f>
        <v>195999</v>
      </c>
      <c r="D17" s="19">
        <f>SUM(D9:D16)</f>
        <v>401873</v>
      </c>
      <c r="E17" s="37">
        <f>SUM(C9:C16)-C17</f>
        <v>0</v>
      </c>
      <c r="F17" s="37">
        <f>SUM(D9:D16)-D17</f>
        <v>0</v>
      </c>
    </row>
    <row r="18" spans="1:6" x14ac:dyDescent="0.2">
      <c r="A18" s="34"/>
      <c r="B18" s="57"/>
      <c r="C18" s="58"/>
      <c r="D18" s="58"/>
    </row>
    <row r="19" spans="1:6" x14ac:dyDescent="0.2">
      <c r="A19" s="34" t="s">
        <v>64</v>
      </c>
      <c r="B19" s="57"/>
      <c r="C19" s="58"/>
      <c r="D19" s="58"/>
    </row>
    <row r="20" spans="1:6" x14ac:dyDescent="0.2">
      <c r="A20" s="11" t="s">
        <v>65</v>
      </c>
      <c r="B20" s="12"/>
      <c r="C20" s="60">
        <v>-2928</v>
      </c>
      <c r="D20" s="61">
        <v>-6110</v>
      </c>
    </row>
    <row r="21" spans="1:6" x14ac:dyDescent="0.2">
      <c r="A21" s="11" t="s">
        <v>66</v>
      </c>
      <c r="B21" s="12"/>
      <c r="C21" s="60">
        <v>-18441</v>
      </c>
      <c r="D21" s="61">
        <v>11728</v>
      </c>
    </row>
    <row r="22" spans="1:6" ht="25.5" x14ac:dyDescent="0.2">
      <c r="A22" s="11" t="s">
        <v>67</v>
      </c>
      <c r="B22" s="12"/>
      <c r="C22" s="60">
        <v>9145</v>
      </c>
      <c r="D22" s="61">
        <v>-4479</v>
      </c>
    </row>
    <row r="23" spans="1:6" x14ac:dyDescent="0.2">
      <c r="A23" s="11" t="s">
        <v>68</v>
      </c>
      <c r="B23" s="12"/>
      <c r="C23" s="60">
        <v>7900</v>
      </c>
      <c r="D23" s="61">
        <v>9256</v>
      </c>
    </row>
    <row r="24" spans="1:6" x14ac:dyDescent="0.2">
      <c r="A24" s="11" t="s">
        <v>69</v>
      </c>
      <c r="B24" s="12"/>
      <c r="C24" s="60">
        <v>-2652</v>
      </c>
      <c r="D24" s="61">
        <v>6250</v>
      </c>
    </row>
    <row r="25" spans="1:6" ht="25.5" x14ac:dyDescent="0.2">
      <c r="A25" s="11" t="s">
        <v>70</v>
      </c>
      <c r="B25" s="12"/>
      <c r="C25" s="60">
        <v>-773</v>
      </c>
      <c r="D25" s="61">
        <v>-774</v>
      </c>
    </row>
    <row r="26" spans="1:6" x14ac:dyDescent="0.2">
      <c r="A26" s="11" t="s">
        <v>71</v>
      </c>
      <c r="B26" s="12"/>
      <c r="C26" s="60">
        <v>-13976</v>
      </c>
      <c r="D26" s="61">
        <v>-13069</v>
      </c>
    </row>
    <row r="27" spans="1:6" ht="25.5" x14ac:dyDescent="0.2">
      <c r="A27" s="16" t="s">
        <v>72</v>
      </c>
      <c r="B27" s="17"/>
      <c r="C27" s="67">
        <f>SUM(C17)+SUM(C20:C26)</f>
        <v>174274</v>
      </c>
      <c r="D27" s="68">
        <f>SUM(D17)+SUM(D20:D26)</f>
        <v>404675</v>
      </c>
      <c r="E27" s="37">
        <f>SUM(C17:C26)-C27</f>
        <v>0</v>
      </c>
      <c r="F27" s="37">
        <f>SUM(D17:D26)-D27</f>
        <v>0</v>
      </c>
    </row>
    <row r="28" spans="1:6" x14ac:dyDescent="0.2">
      <c r="A28" s="11"/>
      <c r="B28" s="57"/>
      <c r="C28" s="69">
        <v>-35292</v>
      </c>
      <c r="D28" s="70">
        <v>-81378</v>
      </c>
    </row>
    <row r="29" spans="1:6" x14ac:dyDescent="0.2">
      <c r="A29" s="76" t="s">
        <v>73</v>
      </c>
      <c r="B29" s="77"/>
      <c r="C29" s="78"/>
      <c r="D29" s="79"/>
    </row>
    <row r="30" spans="1:6" ht="26.25" thickBot="1" x14ac:dyDescent="0.25">
      <c r="A30" s="21" t="s">
        <v>74</v>
      </c>
      <c r="B30" s="22"/>
      <c r="C30" s="23">
        <f>SUM(C27:C29)</f>
        <v>138982</v>
      </c>
      <c r="D30" s="24">
        <f>SUM(D27:D29)</f>
        <v>323297</v>
      </c>
      <c r="E30" s="37">
        <f>C27+C28-C30</f>
        <v>0</v>
      </c>
      <c r="F30" s="37">
        <f>D27+D28-D30</f>
        <v>0</v>
      </c>
    </row>
    <row r="31" spans="1:6" x14ac:dyDescent="0.2">
      <c r="A31" s="11" t="s">
        <v>4</v>
      </c>
      <c r="B31" s="12"/>
      <c r="C31" s="14"/>
      <c r="D31" s="15"/>
    </row>
    <row r="32" spans="1:6" x14ac:dyDescent="0.2">
      <c r="A32" s="13" t="s">
        <v>75</v>
      </c>
      <c r="B32" s="12"/>
      <c r="C32" s="14"/>
      <c r="D32" s="15"/>
    </row>
    <row r="33" spans="1:6" x14ac:dyDescent="0.2">
      <c r="A33" s="11" t="s">
        <v>76</v>
      </c>
      <c r="B33" s="12"/>
      <c r="C33" s="60">
        <v>271</v>
      </c>
      <c r="D33" s="61">
        <v>846</v>
      </c>
    </row>
    <row r="34" spans="1:6" x14ac:dyDescent="0.2">
      <c r="A34" s="11" t="s">
        <v>77</v>
      </c>
      <c r="B34" s="12"/>
      <c r="C34" s="60">
        <v>-200402</v>
      </c>
      <c r="D34" s="61">
        <v>-192949</v>
      </c>
    </row>
    <row r="35" spans="1:6" ht="30" customHeight="1" x14ac:dyDescent="0.2">
      <c r="A35" s="11" t="s">
        <v>78</v>
      </c>
      <c r="B35" s="12"/>
      <c r="C35" s="60">
        <v>-5962</v>
      </c>
      <c r="D35" s="61">
        <v>-7464</v>
      </c>
    </row>
    <row r="36" spans="1:6" x14ac:dyDescent="0.2">
      <c r="A36" s="11" t="s">
        <v>79</v>
      </c>
      <c r="B36" s="12"/>
      <c r="C36" s="60">
        <v>25000</v>
      </c>
      <c r="D36" s="61">
        <v>25000</v>
      </c>
    </row>
    <row r="37" spans="1:6" ht="26.25" thickBot="1" x14ac:dyDescent="0.25">
      <c r="A37" s="21" t="s">
        <v>80</v>
      </c>
      <c r="B37" s="22"/>
      <c r="C37" s="62">
        <f>SUM(C33:C36)</f>
        <v>-181093</v>
      </c>
      <c r="D37" s="80">
        <f>SUM(D33:D36)</f>
        <v>-174567</v>
      </c>
      <c r="E37" s="37">
        <f>SUM(C32:C36)-C37</f>
        <v>0</v>
      </c>
      <c r="F37" s="37">
        <f>SUM(D32:D36)-D37</f>
        <v>0</v>
      </c>
    </row>
    <row r="38" spans="1:6" x14ac:dyDescent="0.2">
      <c r="A38" s="11" t="s">
        <v>4</v>
      </c>
      <c r="B38" s="12"/>
      <c r="C38" s="14"/>
      <c r="D38" s="15"/>
    </row>
    <row r="39" spans="1:6" x14ac:dyDescent="0.2">
      <c r="A39" s="13" t="s">
        <v>81</v>
      </c>
      <c r="B39" s="12"/>
      <c r="C39" s="14"/>
      <c r="D39" s="15"/>
    </row>
    <row r="40" spans="1:6" x14ac:dyDescent="0.2">
      <c r="A40" s="11" t="s">
        <v>82</v>
      </c>
      <c r="B40" s="12"/>
      <c r="C40" s="60">
        <v>-50144</v>
      </c>
      <c r="D40" s="61">
        <v>-51363</v>
      </c>
    </row>
    <row r="41" spans="1:6" x14ac:dyDescent="0.2">
      <c r="A41" s="11" t="s">
        <v>83</v>
      </c>
      <c r="B41" s="12">
        <v>11</v>
      </c>
      <c r="C41" s="71" t="s">
        <v>108</v>
      </c>
      <c r="D41" s="61">
        <v>400000</v>
      </c>
    </row>
    <row r="42" spans="1:6" x14ac:dyDescent="0.2">
      <c r="A42" s="11" t="s">
        <v>105</v>
      </c>
      <c r="B42" s="38">
        <v>11</v>
      </c>
      <c r="C42" s="71" t="s">
        <v>108</v>
      </c>
      <c r="D42" s="61">
        <v>-6525</v>
      </c>
    </row>
    <row r="43" spans="1:6" x14ac:dyDescent="0.2">
      <c r="A43" s="11" t="s">
        <v>106</v>
      </c>
      <c r="B43" s="38"/>
      <c r="C43" s="71" t="s">
        <v>108</v>
      </c>
      <c r="D43" s="61">
        <v>-92505</v>
      </c>
    </row>
    <row r="44" spans="1:6" ht="25.5" x14ac:dyDescent="0.2">
      <c r="A44" s="11" t="s">
        <v>107</v>
      </c>
      <c r="B44" s="38"/>
      <c r="C44" s="71" t="s">
        <v>108</v>
      </c>
      <c r="D44" s="61">
        <v>39</v>
      </c>
    </row>
    <row r="45" spans="1:6" x14ac:dyDescent="0.2">
      <c r="A45" s="11" t="s">
        <v>109</v>
      </c>
      <c r="B45" s="38"/>
      <c r="C45" s="71" t="s">
        <v>108</v>
      </c>
      <c r="D45" s="61">
        <v>4108</v>
      </c>
    </row>
    <row r="46" spans="1:6" ht="25.5" x14ac:dyDescent="0.2">
      <c r="A46" s="11" t="s">
        <v>84</v>
      </c>
      <c r="B46" s="12"/>
      <c r="C46" s="60">
        <v>-220</v>
      </c>
      <c r="D46" s="61">
        <v>-606</v>
      </c>
    </row>
    <row r="47" spans="1:6" x14ac:dyDescent="0.2">
      <c r="A47" s="11" t="s">
        <v>110</v>
      </c>
      <c r="B47" s="38">
        <v>10</v>
      </c>
      <c r="C47" s="60">
        <v>-45000</v>
      </c>
      <c r="D47" s="71" t="s">
        <v>112</v>
      </c>
    </row>
    <row r="48" spans="1:6" x14ac:dyDescent="0.2">
      <c r="A48" s="11" t="s">
        <v>111</v>
      </c>
      <c r="B48" s="38">
        <v>11</v>
      </c>
      <c r="C48" s="60">
        <v>-45000</v>
      </c>
      <c r="D48" s="61">
        <v>-104000</v>
      </c>
    </row>
    <row r="49" spans="1:6" ht="26.25" thickBot="1" x14ac:dyDescent="0.25">
      <c r="A49" s="21" t="s">
        <v>85</v>
      </c>
      <c r="B49" s="22"/>
      <c r="C49" s="62">
        <f>SUM(C40:C48)</f>
        <v>-140364</v>
      </c>
      <c r="D49" s="80">
        <f>SUM(D40:D48)</f>
        <v>149148</v>
      </c>
      <c r="E49" s="51">
        <f>SUM(C40:C48)-C49</f>
        <v>0</v>
      </c>
      <c r="F49" s="51">
        <f>SUM(D40:D48)-D49</f>
        <v>0</v>
      </c>
    </row>
    <row r="50" spans="1:6" x14ac:dyDescent="0.2">
      <c r="A50" s="11"/>
      <c r="B50" s="57"/>
      <c r="C50" s="69">
        <v>-1601</v>
      </c>
      <c r="D50" s="70">
        <v>-991</v>
      </c>
    </row>
    <row r="51" spans="1:6" ht="25.5" x14ac:dyDescent="0.2">
      <c r="A51" s="76" t="s">
        <v>97</v>
      </c>
      <c r="B51" s="77"/>
      <c r="C51" s="78"/>
      <c r="D51" s="79"/>
    </row>
    <row r="52" spans="1:6" ht="25.5" x14ac:dyDescent="0.2">
      <c r="A52" s="16" t="s">
        <v>86</v>
      </c>
      <c r="B52" s="17"/>
      <c r="C52" s="67">
        <f>C30+C37+C49+C50</f>
        <v>-184076</v>
      </c>
      <c r="D52" s="19">
        <f>D30+D37+D49+D50</f>
        <v>296887</v>
      </c>
      <c r="E52" s="37">
        <f>C30+C37+C49+C50-C52</f>
        <v>0</v>
      </c>
      <c r="F52" s="37">
        <f>D30+D37+D49+D50-D52</f>
        <v>0</v>
      </c>
    </row>
    <row r="53" spans="1:6" ht="25.5" x14ac:dyDescent="0.2">
      <c r="A53" s="82" t="s">
        <v>87</v>
      </c>
      <c r="B53" s="17"/>
      <c r="C53" s="18">
        <v>361350</v>
      </c>
      <c r="D53" s="19">
        <v>170447</v>
      </c>
    </row>
    <row r="54" spans="1:6" ht="26.25" thickBot="1" x14ac:dyDescent="0.25">
      <c r="A54" s="81" t="s">
        <v>98</v>
      </c>
      <c r="B54" s="41"/>
      <c r="C54" s="39">
        <f>C52+C53</f>
        <v>177274</v>
      </c>
      <c r="D54" s="40">
        <f>D52+D53</f>
        <v>467334</v>
      </c>
      <c r="E54" s="37">
        <f>C53+C52-C54</f>
        <v>0</v>
      </c>
      <c r="F54" s="37">
        <f>D53+D52-D54</f>
        <v>0</v>
      </c>
    </row>
    <row r="55" spans="1:6" x14ac:dyDescent="0.2"/>
    <row r="56" spans="1:6" s="25" customFormat="1" ht="6.75" customHeight="1" x14ac:dyDescent="0.2"/>
    <row r="57" spans="1:6" hidden="1" x14ac:dyDescent="0.2"/>
    <row r="58" spans="1:6" hidden="1" x14ac:dyDescent="0.2"/>
    <row r="59" spans="1:6" hidden="1" x14ac:dyDescent="0.2"/>
  </sheetData>
  <mergeCells count="10">
    <mergeCell ref="C5:D5"/>
    <mergeCell ref="B50:B51"/>
    <mergeCell ref="C50:C51"/>
    <mergeCell ref="D50:D51"/>
    <mergeCell ref="B18:B19"/>
    <mergeCell ref="C18:C19"/>
    <mergeCell ref="D18:D19"/>
    <mergeCell ref="B28:B29"/>
    <mergeCell ref="C28:C29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C18" sqref="C18"/>
    </sheetView>
  </sheetViews>
  <sheetFormatPr defaultColWidth="0" defaultRowHeight="15" zeroHeight="1" x14ac:dyDescent="0.25"/>
  <cols>
    <col min="1" max="1" width="44.5703125" customWidth="1"/>
    <col min="2" max="2" width="9.5703125" bestFit="1" customWidth="1"/>
    <col min="3" max="3" width="10.7109375" bestFit="1" customWidth="1"/>
    <col min="4" max="5" width="11.7109375" bestFit="1" customWidth="1"/>
    <col min="6" max="6" width="9.140625" customWidth="1"/>
    <col min="7" max="7" width="1.42578125" style="25" customWidth="1"/>
    <col min="8" max="8" width="0" hidden="1" customWidth="1"/>
    <col min="9" max="16384" width="9.140625" hidden="1"/>
  </cols>
  <sheetData>
    <row r="1" spans="1:7" s="32" customFormat="1" ht="12.75" x14ac:dyDescent="0.2">
      <c r="A1" s="30" t="s">
        <v>93</v>
      </c>
      <c r="B1" s="31" t="s">
        <v>94</v>
      </c>
      <c r="D1" s="42"/>
      <c r="G1" s="25"/>
    </row>
    <row r="2" spans="1:7" s="32" customFormat="1" ht="12.75" x14ac:dyDescent="0.2">
      <c r="A2" s="33" t="s">
        <v>100</v>
      </c>
      <c r="D2" s="42"/>
      <c r="G2" s="25"/>
    </row>
    <row r="3" spans="1:7" s="32" customFormat="1" ht="12.75" x14ac:dyDescent="0.2">
      <c r="A3" s="33" t="s">
        <v>104</v>
      </c>
      <c r="D3" s="42"/>
      <c r="G3" s="25"/>
    </row>
    <row r="4" spans="1:7" x14ac:dyDescent="0.25"/>
    <row r="5" spans="1:7" x14ac:dyDescent="0.25"/>
    <row r="6" spans="1:7" ht="36" x14ac:dyDescent="0.25">
      <c r="A6" s="1" t="s">
        <v>0</v>
      </c>
      <c r="B6" s="2" t="s">
        <v>88</v>
      </c>
      <c r="C6" s="2" t="s">
        <v>23</v>
      </c>
      <c r="D6" s="2" t="s">
        <v>89</v>
      </c>
      <c r="E6" s="2" t="s">
        <v>90</v>
      </c>
    </row>
    <row r="7" spans="1:7" x14ac:dyDescent="0.25">
      <c r="A7" s="3" t="s">
        <v>4</v>
      </c>
      <c r="B7" s="3"/>
      <c r="C7" s="3"/>
      <c r="D7" s="3"/>
      <c r="E7" s="3"/>
    </row>
    <row r="8" spans="1:7" ht="15.75" thickBot="1" x14ac:dyDescent="0.3">
      <c r="A8" s="83" t="s">
        <v>91</v>
      </c>
      <c r="B8" s="85">
        <v>4</v>
      </c>
      <c r="C8" s="85">
        <v>32440</v>
      </c>
      <c r="D8" s="85">
        <v>558877</v>
      </c>
      <c r="E8" s="85">
        <v>591321</v>
      </c>
      <c r="F8" s="9">
        <f>SUM(B8:D8)-E8</f>
        <v>0</v>
      </c>
    </row>
    <row r="9" spans="1:7" x14ac:dyDescent="0.25">
      <c r="A9" s="3" t="s">
        <v>4</v>
      </c>
      <c r="B9" s="3"/>
      <c r="C9" s="3"/>
      <c r="D9" s="3"/>
      <c r="E9" s="3"/>
    </row>
    <row r="10" spans="1:7" x14ac:dyDescent="0.25">
      <c r="A10" s="3" t="s">
        <v>54</v>
      </c>
      <c r="B10" s="6">
        <v>0</v>
      </c>
      <c r="C10" s="6">
        <v>0</v>
      </c>
      <c r="D10" s="6">
        <v>150229</v>
      </c>
      <c r="E10" s="6">
        <f>SUM(B10:D10)</f>
        <v>150229</v>
      </c>
      <c r="F10" s="9">
        <f>SUM(B10:D10)-E10</f>
        <v>0</v>
      </c>
    </row>
    <row r="11" spans="1:7" x14ac:dyDescent="0.25">
      <c r="A11" s="4" t="s">
        <v>56</v>
      </c>
      <c r="B11" s="5">
        <v>0</v>
      </c>
      <c r="C11" s="5">
        <v>0</v>
      </c>
      <c r="D11" s="5">
        <v>150229</v>
      </c>
      <c r="E11" s="5">
        <f>SUM(B11:D11)</f>
        <v>150229</v>
      </c>
      <c r="F11" s="9">
        <f>SUM(B11:D11)-E11</f>
        <v>0</v>
      </c>
    </row>
    <row r="12" spans="1:7" x14ac:dyDescent="0.25">
      <c r="A12" s="3" t="s">
        <v>113</v>
      </c>
      <c r="B12" s="6">
        <v>4108</v>
      </c>
      <c r="C12" s="6">
        <v>14</v>
      </c>
      <c r="D12" s="6">
        <v>0</v>
      </c>
      <c r="E12" s="6">
        <f>SUM(B12:D12)</f>
        <v>4122</v>
      </c>
      <c r="F12" s="9">
        <f>SUM(B12:D12)-E12</f>
        <v>0</v>
      </c>
    </row>
    <row r="13" spans="1:7" ht="15.75" thickBot="1" x14ac:dyDescent="0.3">
      <c r="A13" s="83" t="s">
        <v>114</v>
      </c>
      <c r="B13" s="84">
        <f>SUM(B8:B12)</f>
        <v>4112</v>
      </c>
      <c r="C13" s="84">
        <f t="shared" ref="C13:E13" si="0">SUM(C8:C12)</f>
        <v>32454</v>
      </c>
      <c r="D13" s="84">
        <f>D8+D11</f>
        <v>709106</v>
      </c>
      <c r="E13" s="84">
        <f>E8+E11+E12</f>
        <v>745672</v>
      </c>
      <c r="F13" s="9">
        <f>SUM(B13:D13)-E13</f>
        <v>0</v>
      </c>
    </row>
    <row r="14" spans="1:7" x14ac:dyDescent="0.25">
      <c r="A14" s="3" t="s">
        <v>4</v>
      </c>
      <c r="B14" s="6"/>
      <c r="C14" s="6"/>
      <c r="D14" s="6"/>
      <c r="E14" s="6"/>
    </row>
    <row r="15" spans="1:7" ht="15.75" thickBot="1" x14ac:dyDescent="0.3">
      <c r="A15" s="83" t="s">
        <v>92</v>
      </c>
      <c r="B15" s="84">
        <v>4112</v>
      </c>
      <c r="C15" s="84">
        <v>32440</v>
      </c>
      <c r="D15" s="84">
        <v>745185</v>
      </c>
      <c r="E15" s="84">
        <v>781737</v>
      </c>
      <c r="F15" s="9">
        <f>SUM(B15:D15)-E15</f>
        <v>0</v>
      </c>
    </row>
    <row r="16" spans="1:7" x14ac:dyDescent="0.25">
      <c r="A16" s="3" t="s">
        <v>54</v>
      </c>
      <c r="B16" s="5">
        <v>0</v>
      </c>
      <c r="C16" s="5">
        <v>0</v>
      </c>
      <c r="D16" s="74">
        <v>-5924</v>
      </c>
      <c r="E16" s="74">
        <f>SUM(B16:D16)</f>
        <v>-5924</v>
      </c>
      <c r="F16" s="9">
        <f>SUM(B16:D16)-E16</f>
        <v>0</v>
      </c>
    </row>
    <row r="17" spans="1:6" x14ac:dyDescent="0.25">
      <c r="A17" s="7" t="s">
        <v>56</v>
      </c>
      <c r="B17" s="8">
        <v>0</v>
      </c>
      <c r="C17" s="8">
        <v>0</v>
      </c>
      <c r="D17" s="73">
        <f>D16</f>
        <v>-5924</v>
      </c>
      <c r="E17" s="73">
        <f>SUM(B17:D17)</f>
        <v>-5924</v>
      </c>
      <c r="F17" s="9">
        <f>SUM(B17:D17)-E17</f>
        <v>0</v>
      </c>
    </row>
    <row r="18" spans="1:6" x14ac:dyDescent="0.25">
      <c r="A18" s="72" t="s">
        <v>110</v>
      </c>
      <c r="B18" s="8"/>
      <c r="C18" s="8"/>
      <c r="D18" s="75">
        <v>-45000</v>
      </c>
      <c r="E18" s="75">
        <f>SUM(B18:D18)</f>
        <v>-45000</v>
      </c>
      <c r="F18" s="9"/>
    </row>
    <row r="19" spans="1:6" ht="15.75" thickBot="1" x14ac:dyDescent="0.3">
      <c r="A19" s="83" t="s">
        <v>115</v>
      </c>
      <c r="B19" s="84">
        <v>4112</v>
      </c>
      <c r="C19" s="84">
        <v>32440</v>
      </c>
      <c r="D19" s="84">
        <f>D15+D17+D18</f>
        <v>694261</v>
      </c>
      <c r="E19" s="84">
        <f>E15+E17+E18</f>
        <v>730813</v>
      </c>
      <c r="F19" s="9">
        <f>SUM(B19:D19)-E19</f>
        <v>0</v>
      </c>
    </row>
    <row r="20" spans="1:6" x14ac:dyDescent="0.25">
      <c r="B20" s="9">
        <f>SUM(B11:B12)+B8-B13</f>
        <v>0</v>
      </c>
      <c r="C20" s="9">
        <f>SUM(C11:C12)+C8-C13</f>
        <v>0</v>
      </c>
      <c r="D20" s="9">
        <f>SUM(D11:D12)+D8-D13</f>
        <v>0</v>
      </c>
      <c r="E20" s="9">
        <f>SUM(E11:E12)+E8-E13</f>
        <v>0</v>
      </c>
    </row>
    <row r="21" spans="1:6" x14ac:dyDescent="0.25">
      <c r="B21" s="9">
        <f>B15+B16-B19</f>
        <v>0</v>
      </c>
      <c r="C21" s="9">
        <f t="shared" ref="C21:E21" si="1">C15+C16-C19</f>
        <v>0</v>
      </c>
      <c r="D21" s="9">
        <f>D15+D16-D19+D18</f>
        <v>0</v>
      </c>
      <c r="E21" s="9">
        <f>E15+E16-E19+E18</f>
        <v>0</v>
      </c>
    </row>
    <row r="22" spans="1:6" s="25" customFormat="1" ht="9" customHeight="1" x14ac:dyDescent="0.2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Отчет о сов. доходе</vt:lpstr>
      <vt:lpstr>Движ. ден средств</vt:lpstr>
      <vt:lpstr>Капитал</vt:lpstr>
      <vt:lpstr>'Отчет о сов. доходе'!DOC_TBL00015_2_1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Oksana Gavrilova</cp:lastModifiedBy>
  <dcterms:created xsi:type="dcterms:W3CDTF">2015-05-26T06:53:10Z</dcterms:created>
  <dcterms:modified xsi:type="dcterms:W3CDTF">2015-11-24T13:00:04Z</dcterms:modified>
</cp:coreProperties>
</file>