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35" yWindow="15" windowWidth="11355" windowHeight="11130"/>
  </bookViews>
  <sheets>
    <sheet name="Balance Sheet" sheetId="2" r:id="rId1"/>
    <sheet name="PL " sheetId="3" r:id="rId2"/>
    <sheet name="Cash Flow" sheetId="4" r:id="rId3"/>
    <sheet name="Equity" sheetId="5" r:id="rId4"/>
  </sheets>
  <definedNames>
    <definedName name="DOC_TBL00015_2_1" localSheetId="1">'PL '!$A$6</definedName>
  </definedNames>
  <calcPr calcId="145621"/>
</workbook>
</file>

<file path=xl/calcChain.xml><?xml version="1.0" encoding="utf-8"?>
<calcChain xmlns="http://schemas.openxmlformats.org/spreadsheetml/2006/main">
  <c r="E17" i="5" l="1"/>
  <c r="E16" i="5"/>
  <c r="E18" i="5" s="1"/>
  <c r="E15" i="5"/>
  <c r="E19" i="5" s="1"/>
  <c r="D16" i="5"/>
  <c r="D18" i="5" s="1"/>
  <c r="D19" i="5" s="1"/>
  <c r="C11" i="5"/>
  <c r="D11" i="5"/>
  <c r="E11" i="5"/>
  <c r="B11" i="5"/>
  <c r="E10" i="5"/>
  <c r="E9" i="5"/>
  <c r="E8" i="5"/>
  <c r="D9" i="5"/>
  <c r="D51" i="4"/>
  <c r="F51" i="4" s="1"/>
  <c r="C51" i="4"/>
  <c r="E51" i="4" s="1"/>
  <c r="D54" i="4" l="1"/>
  <c r="D56" i="4" s="1"/>
  <c r="C54" i="4"/>
  <c r="C56" i="4" s="1"/>
  <c r="D39" i="4"/>
  <c r="C39" i="4"/>
  <c r="D32" i="4"/>
  <c r="C32" i="4"/>
  <c r="D29" i="4"/>
  <c r="C29" i="4"/>
  <c r="C19" i="4"/>
  <c r="D19" i="4"/>
  <c r="D29" i="3"/>
  <c r="C29" i="3"/>
  <c r="D27" i="3"/>
  <c r="C27" i="3"/>
  <c r="D24" i="3"/>
  <c r="C24" i="3"/>
  <c r="D14" i="3"/>
  <c r="C14" i="3"/>
  <c r="D11" i="3"/>
  <c r="C11" i="3"/>
  <c r="C47" i="2"/>
  <c r="C48" i="2" s="1"/>
  <c r="C39" i="2"/>
  <c r="C32" i="2"/>
  <c r="C24" i="2"/>
  <c r="C25" i="2" s="1"/>
  <c r="C14" i="2"/>
  <c r="E12" i="5" l="1"/>
  <c r="D12" i="5"/>
  <c r="C12" i="5"/>
  <c r="F18" i="5"/>
  <c r="F16" i="5"/>
  <c r="F54" i="4"/>
  <c r="E39" i="4"/>
  <c r="F39" i="4"/>
  <c r="F56" i="4"/>
  <c r="E56" i="4"/>
  <c r="E54" i="4"/>
  <c r="F32" i="4"/>
  <c r="E32" i="4"/>
  <c r="F29" i="4"/>
  <c r="E29" i="4"/>
  <c r="F19" i="4"/>
  <c r="E19" i="4"/>
  <c r="F27" i="3"/>
  <c r="E27" i="3"/>
  <c r="F24" i="3"/>
  <c r="E24" i="3"/>
  <c r="F14" i="3"/>
  <c r="E14" i="3"/>
  <c r="F11" i="3"/>
  <c r="E11" i="3"/>
  <c r="F15" i="5" l="1"/>
  <c r="F14" i="5"/>
  <c r="F13" i="5"/>
  <c r="F12" i="5"/>
  <c r="F10" i="5"/>
  <c r="F9" i="5"/>
  <c r="F8" i="5"/>
  <c r="F7" i="5"/>
  <c r="F48" i="2" l="1"/>
  <c r="E48" i="2"/>
  <c r="F47" i="2"/>
  <c r="E47" i="2"/>
  <c r="F39" i="2"/>
  <c r="E39" i="2"/>
  <c r="F32" i="2"/>
  <c r="E32" i="2"/>
  <c r="F25" i="2"/>
  <c r="E25" i="2"/>
  <c r="F24" i="2"/>
  <c r="E24" i="2"/>
  <c r="F14" i="2"/>
  <c r="E14" i="2"/>
</calcChain>
</file>

<file path=xl/sharedStrings.xml><?xml version="1.0" encoding="utf-8"?>
<sst xmlns="http://schemas.openxmlformats.org/spreadsheetml/2006/main" count="158" uniqueCount="114">
  <si>
    <t xml:space="preserve"> </t>
  </si>
  <si>
    <t>In thousands of US Dollars</t>
  </si>
  <si>
    <t>Notes</t>
  </si>
  <si>
    <t>31 December 2014 (audited)</t>
  </si>
  <si>
    <t>Assets</t>
  </si>
  <si>
    <t>Non-current assets</t>
  </si>
  <si>
    <t>Exploration and evaluation assets</t>
  </si>
  <si>
    <t>Property plant and equipment</t>
  </si>
  <si>
    <t>Restricted cash</t>
  </si>
  <si>
    <t>Advances for non-current assets</t>
  </si>
  <si>
    <t>Derivative financial instruments</t>
  </si>
  <si>
    <t>Current assets</t>
  </si>
  <si>
    <t>Inventories</t>
  </si>
  <si>
    <t>Trade receivables</t>
  </si>
  <si>
    <t>Prepayments and other current assets</t>
  </si>
  <si>
    <t>Income tax prepayment</t>
  </si>
  <si>
    <t>Current investments</t>
  </si>
  <si>
    <t>Cash and cash equivalents</t>
  </si>
  <si>
    <t>Total assets</t>
  </si>
  <si>
    <t>Equity and liabilities</t>
  </si>
  <si>
    <t>Partnership capital and reserves</t>
  </si>
  <si>
    <t>Partnership capital</t>
  </si>
  <si>
    <t>Other reserves</t>
  </si>
  <si>
    <t>Retained earnings</t>
  </si>
  <si>
    <t>Non-current liabilities</t>
  </si>
  <si>
    <t>Long-term borrowings</t>
  </si>
  <si>
    <t>Abandonment and site restoration provision</t>
  </si>
  <si>
    <t>Due to Government of Kazakhstan</t>
  </si>
  <si>
    <t>Deferred tax liability</t>
  </si>
  <si>
    <t>Current liabilities</t>
  </si>
  <si>
    <t>Current portion of long-term borrowings</t>
  </si>
  <si>
    <t>Trade payables</t>
  </si>
  <si>
    <t>Advances received</t>
  </si>
  <si>
    <t>Current portion of Due to Government of Kazakhstan</t>
  </si>
  <si>
    <t>Other current liabilities</t>
  </si>
  <si>
    <t>Total equity and liabilities</t>
  </si>
  <si>
    <t>(unaudited)</t>
  </si>
  <si>
    <t>Revenue</t>
  </si>
  <si>
    <t>Revenue from export sales</t>
  </si>
  <si>
    <t>Revenue from domestic sales</t>
  </si>
  <si>
    <t>Cost of sales</t>
  </si>
  <si>
    <t>Gross profit</t>
  </si>
  <si>
    <t>General and administrative expenses</t>
  </si>
  <si>
    <t>Selling and transportation expenses</t>
  </si>
  <si>
    <t>Finance costs</t>
  </si>
  <si>
    <t>Gain/(loss) on derivative financial instruments</t>
  </si>
  <si>
    <t>Foreign exchange loss net</t>
  </si>
  <si>
    <t>Interest income</t>
  </si>
  <si>
    <t>Other income</t>
  </si>
  <si>
    <t>Other expenses</t>
  </si>
  <si>
    <t>Profit before income tax</t>
  </si>
  <si>
    <t>Income tax expense</t>
  </si>
  <si>
    <t>Profit for the period</t>
  </si>
  <si>
    <t>Other comprehensive income for the period</t>
  </si>
  <si>
    <t>Total comprehensive income for the period</t>
  </si>
  <si>
    <t>Cash flow from operating activities</t>
  </si>
  <si>
    <t>Adjustments for:</t>
  </si>
  <si>
    <t>Depreciation depletion and amortisation</t>
  </si>
  <si>
    <t>13 14</t>
  </si>
  <si>
    <t>Foreign exchange gain on investing and financing activities</t>
  </si>
  <si>
    <t>Loss on disposal of property plant and equipment</t>
  </si>
  <si>
    <t>(Gain)/loss on derivative financial instruments</t>
  </si>
  <si>
    <t>Operating profit before working capital changes</t>
  </si>
  <si>
    <t>Changes in working capital:</t>
  </si>
  <si>
    <t>Change in inventories</t>
  </si>
  <si>
    <t>Change in trade receivables</t>
  </si>
  <si>
    <t>Change in prepayments and other current assets</t>
  </si>
  <si>
    <t>Change in trade payables</t>
  </si>
  <si>
    <t>Change in advances received</t>
  </si>
  <si>
    <t>Change in Due to Government of Kazakhstan</t>
  </si>
  <si>
    <t>Change in other current liabilities</t>
  </si>
  <si>
    <t>Cash generated from operations</t>
  </si>
  <si>
    <t>Income tax paid</t>
  </si>
  <si>
    <t>Net cash flows from operating activities</t>
  </si>
  <si>
    <t>Cash flow from investing activities</t>
  </si>
  <si>
    <t>Interest received</t>
  </si>
  <si>
    <t>Purchase of property plant and equipment</t>
  </si>
  <si>
    <t>Purchase of exploration and evaluation assets</t>
  </si>
  <si>
    <t>Redemption of current bank deposits</t>
  </si>
  <si>
    <t>Net cash used in investing activities</t>
  </si>
  <si>
    <t>Cash flow from financing activities</t>
  </si>
  <si>
    <t>Finance costs paid</t>
  </si>
  <si>
    <t>Issue of notes</t>
  </si>
  <si>
    <t>Transfer to restricted cash</t>
  </si>
  <si>
    <t>Net cash (used in) / from financing activities</t>
  </si>
  <si>
    <t>Effects of exchange rate changes on cash and cash equivalents</t>
  </si>
  <si>
    <t>Net (decrease)/increase in cash and cash equivalents</t>
  </si>
  <si>
    <t>Cash and cash equivalents at the beginning of the period</t>
  </si>
  <si>
    <t>Cash and cash equivalents at the end of the period</t>
  </si>
  <si>
    <t>Total</t>
  </si>
  <si>
    <t>As at 1 January 2014 (audited)</t>
  </si>
  <si>
    <t>As at 31 December 2014 (audited)</t>
  </si>
  <si>
    <t>Zhaikmunai LLP</t>
  </si>
  <si>
    <t>Interim condensed financial statements</t>
  </si>
  <si>
    <t>INTERIM STATEMENT OF CHANGES IN EQUITY</t>
  </si>
  <si>
    <t>INTERIM STATEMENT OF FINANCIAL POSITION</t>
  </si>
  <si>
    <t>INTERIM STATEMENT OF COMPREHENSIVE INCOME</t>
  </si>
  <si>
    <t xml:space="preserve">INTERIM STATEMENT OF CASH FLOWS </t>
  </si>
  <si>
    <t>As at 30  September 2015</t>
  </si>
  <si>
    <t>30 September 2015 (unaudited)</t>
  </si>
  <si>
    <t>For the nine months ended 30 September 2015</t>
  </si>
  <si>
    <t>Nine months ended 30 September</t>
  </si>
  <si>
    <t>Fees paid on arrangement of notes</t>
  </si>
  <si>
    <t>Repayment of notes</t>
  </si>
  <si>
    <t>Disposal of subsidiaries, net of cash disposed</t>
  </si>
  <si>
    <t>Contributions to the partnership capital</t>
  </si>
  <si>
    <t>Profit distributions paid</t>
  </si>
  <si>
    <t>Repayment of borrowings</t>
  </si>
  <si>
    <t>As at 30 September 2014 (unaudited)</t>
  </si>
  <si>
    <t>As at 30 September 2015 (unaudited)</t>
  </si>
  <si>
    <t xml:space="preserve">Increase of the partnership capital </t>
  </si>
  <si>
    <t xml:space="preserve">Profit distribution </t>
  </si>
  <si>
    <t xml:space="preserve">               -</t>
  </si>
  <si>
    <t xml:space="preserve">                         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</si>
</sst>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;\(#,##0\)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9"/>
      <color theme="1"/>
      <name val="Arial"/>
      <family val="2"/>
      <charset val="204"/>
    </font>
    <font>
      <i/>
      <sz val="7"/>
      <color theme="1"/>
      <name val="Arial"/>
      <family val="2"/>
      <charset val="204"/>
    </font>
    <font>
      <sz val="7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0" xfId="1" applyNumberFormat="1" applyFont="1" applyAlignment="1">
      <alignment vertical="center" wrapText="1"/>
    </xf>
    <xf numFmtId="164" fontId="4" fillId="0" borderId="0" xfId="1" applyNumberFormat="1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164" fontId="4" fillId="0" borderId="5" xfId="1" applyNumberFormat="1" applyFont="1" applyBorder="1" applyAlignment="1">
      <alignment vertical="center" wrapText="1"/>
    </xf>
    <xf numFmtId="164" fontId="3" fillId="0" borderId="5" xfId="1" applyNumberFormat="1" applyFont="1" applyBorder="1" applyAlignment="1">
      <alignment vertical="center" wrapText="1"/>
    </xf>
    <xf numFmtId="164" fontId="0" fillId="0" borderId="0" xfId="0" applyNumberFormat="1"/>
    <xf numFmtId="0" fontId="8" fillId="0" borderId="0" xfId="0" applyFont="1"/>
    <xf numFmtId="0" fontId="7" fillId="0" borderId="0" xfId="0" applyFont="1" applyAlignment="1">
      <alignment horizontal="center" vertical="center" wrapText="1"/>
    </xf>
    <xf numFmtId="164" fontId="8" fillId="0" borderId="0" xfId="0" applyNumberFormat="1" applyFont="1"/>
    <xf numFmtId="0" fontId="8" fillId="2" borderId="0" xfId="0" applyFont="1" applyFill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4" fontId="7" fillId="0" borderId="0" xfId="0" applyNumberFormat="1" applyFont="1"/>
    <xf numFmtId="0" fontId="7" fillId="0" borderId="0" xfId="0" applyFont="1" applyAlignment="1">
      <alignment horizontal="center" vertical="center" wrapText="1"/>
    </xf>
    <xf numFmtId="164" fontId="7" fillId="0" borderId="0" xfId="1" applyNumberFormat="1" applyFont="1"/>
    <xf numFmtId="164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vertical="center" wrapText="1"/>
    </xf>
    <xf numFmtId="164" fontId="4" fillId="0" borderId="2" xfId="1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8" fillId="2" borderId="0" xfId="0" applyFont="1" applyFill="1" applyBorder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vertical="center" wrapText="1"/>
    </xf>
    <xf numFmtId="164" fontId="4" fillId="0" borderId="0" xfId="1" applyNumberFormat="1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vertical="center" wrapText="1"/>
    </xf>
    <xf numFmtId="164" fontId="7" fillId="0" borderId="0" xfId="1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4" fontId="3" fillId="0" borderId="0" xfId="1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3" fillId="0" borderId="0" xfId="1" applyNumberFormat="1" applyFont="1" applyAlignment="1">
      <alignment vertical="center" wrapText="1"/>
    </xf>
    <xf numFmtId="164" fontId="4" fillId="0" borderId="0" xfId="1" applyNumberFormat="1" applyFont="1" applyAlignment="1">
      <alignment vertical="center" wrapText="1"/>
    </xf>
    <xf numFmtId="164" fontId="6" fillId="0" borderId="0" xfId="1" applyNumberFormat="1" applyFont="1" applyAlignment="1">
      <alignment vertical="center" wrapText="1"/>
    </xf>
    <xf numFmtId="165" fontId="3" fillId="0" borderId="0" xfId="1" applyNumberFormat="1" applyFont="1" applyAlignment="1">
      <alignment vertical="center" wrapText="1"/>
    </xf>
    <xf numFmtId="165" fontId="4" fillId="0" borderId="0" xfId="1" applyNumberFormat="1" applyFont="1" applyAlignment="1">
      <alignment vertical="center" wrapText="1"/>
    </xf>
    <xf numFmtId="164" fontId="4" fillId="0" borderId="0" xfId="1" applyNumberFormat="1" applyFont="1" applyAlignment="1">
      <alignment horizontal="right" vertical="center" wrapText="1"/>
    </xf>
    <xf numFmtId="164" fontId="3" fillId="0" borderId="2" xfId="1" applyNumberFormat="1" applyFont="1" applyBorder="1" applyAlignment="1">
      <alignment horizontal="right" vertical="center" wrapText="1"/>
    </xf>
    <xf numFmtId="165" fontId="3" fillId="0" borderId="0" xfId="1" applyNumberFormat="1" applyFont="1" applyAlignment="1">
      <alignment horizontal="right" vertical="center" wrapText="1"/>
    </xf>
    <xf numFmtId="165" fontId="4" fillId="0" borderId="0" xfId="1" applyNumberFormat="1" applyFont="1" applyAlignment="1">
      <alignment horizontal="right" vertical="center" wrapText="1"/>
    </xf>
    <xf numFmtId="164" fontId="3" fillId="0" borderId="0" xfId="1" applyNumberFormat="1" applyFont="1" applyAlignment="1">
      <alignment horizontal="right" vertical="center" wrapText="1"/>
    </xf>
    <xf numFmtId="164" fontId="4" fillId="0" borderId="2" xfId="1" applyNumberFormat="1" applyFont="1" applyBorder="1" applyAlignment="1">
      <alignment horizontal="right" vertical="center" wrapText="1"/>
    </xf>
    <xf numFmtId="165" fontId="3" fillId="0" borderId="2" xfId="1" applyNumberFormat="1" applyFont="1" applyBorder="1" applyAlignment="1">
      <alignment vertical="center" wrapText="1"/>
    </xf>
    <xf numFmtId="165" fontId="3" fillId="0" borderId="5" xfId="1" applyNumberFormat="1" applyFont="1" applyBorder="1" applyAlignment="1">
      <alignment vertical="center" wrapText="1"/>
    </xf>
    <xf numFmtId="165" fontId="4" fillId="0" borderId="5" xfId="1" applyNumberFormat="1" applyFont="1" applyBorder="1" applyAlignment="1">
      <alignment vertical="center" wrapText="1"/>
    </xf>
    <xf numFmtId="165" fontId="4" fillId="0" borderId="0" xfId="1" applyNumberFormat="1" applyFont="1" applyAlignment="1">
      <alignment vertical="center" wrapText="1"/>
    </xf>
    <xf numFmtId="165" fontId="4" fillId="0" borderId="2" xfId="1" applyNumberFormat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1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65" fontId="3" fillId="0" borderId="0" xfId="1" applyNumberFormat="1" applyFont="1" applyAlignment="1">
      <alignment vertical="center" wrapText="1"/>
    </xf>
    <xf numFmtId="165" fontId="3" fillId="0" borderId="0" xfId="1" applyNumberFormat="1" applyFont="1" applyBorder="1" applyAlignment="1">
      <alignment vertical="center" wrapText="1"/>
    </xf>
    <xf numFmtId="165" fontId="4" fillId="0" borderId="0" xfId="1" applyNumberFormat="1" applyFont="1" applyAlignment="1">
      <alignment vertical="center" wrapText="1"/>
    </xf>
    <xf numFmtId="165" fontId="4" fillId="0" borderId="0" xfId="1" applyNumberFormat="1" applyFont="1" applyBorder="1" applyAlignment="1">
      <alignment vertical="center" wrapText="1"/>
    </xf>
    <xf numFmtId="165" fontId="3" fillId="0" borderId="0" xfId="1" applyNumberFormat="1" applyFont="1" applyAlignment="1">
      <alignment horizontal="right" vertical="center" wrapText="1"/>
    </xf>
    <xf numFmtId="165" fontId="3" fillId="0" borderId="5" xfId="1" applyNumberFormat="1" applyFont="1" applyBorder="1" applyAlignment="1">
      <alignment horizontal="right" vertical="center" wrapText="1"/>
    </xf>
    <xf numFmtId="165" fontId="4" fillId="0" borderId="5" xfId="1" applyNumberFormat="1" applyFont="1" applyBorder="1" applyAlignment="1">
      <alignment horizontal="right" vertical="center" wrapText="1"/>
    </xf>
    <xf numFmtId="164" fontId="4" fillId="0" borderId="5" xfId="1" applyNumberFormat="1" applyFont="1" applyBorder="1" applyAlignment="1">
      <alignment horizontal="right" vertical="center" wrapText="1"/>
    </xf>
    <xf numFmtId="165" fontId="6" fillId="0" borderId="0" xfId="1" applyNumberFormat="1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abSelected="1" topLeftCell="A16" zoomScale="90" zoomScaleNormal="90" workbookViewId="0">
      <selection activeCell="A23" sqref="A23"/>
    </sheetView>
  </sheetViews>
  <sheetFormatPr defaultColWidth="0" defaultRowHeight="12.75" zeroHeight="1" x14ac:dyDescent="0.2"/>
  <cols>
    <col min="1" max="1" width="39.5703125" style="11" customWidth="1"/>
    <col min="2" max="2" width="9.140625" style="11" customWidth="1"/>
    <col min="3" max="4" width="13.140625" style="11" bestFit="1" customWidth="1"/>
    <col min="5" max="6" width="9.140625" style="11" customWidth="1"/>
    <col min="7" max="7" width="9.5703125" style="11" customWidth="1"/>
    <col min="8" max="8" width="1.42578125" style="14" customWidth="1"/>
    <col min="9" max="16384" width="9.140625" style="11" hidden="1"/>
  </cols>
  <sheetData>
    <row r="1" spans="1:6" x14ac:dyDescent="0.2">
      <c r="A1" s="15" t="s">
        <v>92</v>
      </c>
      <c r="B1" s="16" t="s">
        <v>93</v>
      </c>
      <c r="C1" s="17"/>
      <c r="D1" s="22"/>
    </row>
    <row r="2" spans="1:6" x14ac:dyDescent="0.2">
      <c r="A2" s="18" t="s">
        <v>95</v>
      </c>
      <c r="B2" s="17"/>
      <c r="C2" s="17"/>
      <c r="D2" s="22"/>
    </row>
    <row r="3" spans="1:6" x14ac:dyDescent="0.2">
      <c r="A3" s="18" t="s">
        <v>98</v>
      </c>
      <c r="B3" s="17"/>
      <c r="C3" s="17"/>
      <c r="D3" s="22"/>
    </row>
    <row r="4" spans="1:6" x14ac:dyDescent="0.2"/>
    <row r="5" spans="1:6" ht="36" x14ac:dyDescent="0.2">
      <c r="A5" s="26" t="s">
        <v>1</v>
      </c>
      <c r="B5" s="27" t="s">
        <v>2</v>
      </c>
      <c r="C5" s="28" t="s">
        <v>99</v>
      </c>
      <c r="D5" s="29" t="s">
        <v>3</v>
      </c>
    </row>
    <row r="6" spans="1:6" x14ac:dyDescent="0.2">
      <c r="A6" s="3" t="s">
        <v>0</v>
      </c>
      <c r="B6" s="25"/>
      <c r="C6" s="4"/>
      <c r="D6" s="3"/>
    </row>
    <row r="7" spans="1:6" x14ac:dyDescent="0.2">
      <c r="A7" s="4" t="s">
        <v>4</v>
      </c>
      <c r="B7" s="25"/>
      <c r="C7" s="4"/>
      <c r="D7" s="3"/>
    </row>
    <row r="8" spans="1:6" x14ac:dyDescent="0.2">
      <c r="A8" s="4" t="s">
        <v>5</v>
      </c>
      <c r="B8" s="25"/>
      <c r="C8" s="4"/>
      <c r="D8" s="3"/>
    </row>
    <row r="9" spans="1:6" x14ac:dyDescent="0.2">
      <c r="A9" s="3" t="s">
        <v>6</v>
      </c>
      <c r="B9" s="25">
        <v>3</v>
      </c>
      <c r="C9" s="54">
        <v>29768</v>
      </c>
      <c r="D9" s="6">
        <v>24380</v>
      </c>
    </row>
    <row r="10" spans="1:6" x14ac:dyDescent="0.2">
      <c r="A10" s="3" t="s">
        <v>7</v>
      </c>
      <c r="B10" s="25">
        <v>4</v>
      </c>
      <c r="C10" s="54">
        <v>1548740</v>
      </c>
      <c r="D10" s="6">
        <v>1442192</v>
      </c>
    </row>
    <row r="11" spans="1:6" x14ac:dyDescent="0.2">
      <c r="A11" s="3" t="s">
        <v>8</v>
      </c>
      <c r="B11" s="25"/>
      <c r="C11" s="54">
        <v>5243</v>
      </c>
      <c r="D11" s="6">
        <v>5023</v>
      </c>
    </row>
    <row r="12" spans="1:6" x14ac:dyDescent="0.2">
      <c r="A12" s="3" t="s">
        <v>9</v>
      </c>
      <c r="B12" s="25">
        <v>5</v>
      </c>
      <c r="C12" s="54">
        <v>155673</v>
      </c>
      <c r="D12" s="6">
        <v>134355</v>
      </c>
    </row>
    <row r="13" spans="1:6" x14ac:dyDescent="0.2">
      <c r="A13" s="3" t="s">
        <v>10</v>
      </c>
      <c r="B13" s="25">
        <v>20</v>
      </c>
      <c r="C13" s="58">
        <v>0</v>
      </c>
      <c r="D13" s="6">
        <v>60301</v>
      </c>
    </row>
    <row r="14" spans="1:6" x14ac:dyDescent="0.2">
      <c r="A14" s="7"/>
      <c r="B14" s="30"/>
      <c r="C14" s="9">
        <f>SUM(C9:C13)</f>
        <v>1739424</v>
      </c>
      <c r="D14" s="8">
        <v>1666251</v>
      </c>
      <c r="E14" s="13">
        <f>SUM(C9:C13)-C14</f>
        <v>0</v>
      </c>
      <c r="F14" s="13">
        <f>SUM(D9:D13)-D14</f>
        <v>0</v>
      </c>
    </row>
    <row r="15" spans="1:6" x14ac:dyDescent="0.2">
      <c r="A15" s="3" t="s">
        <v>0</v>
      </c>
      <c r="B15" s="25"/>
      <c r="C15" s="5"/>
      <c r="D15" s="6"/>
    </row>
    <row r="16" spans="1:6" x14ac:dyDescent="0.2">
      <c r="A16" s="4" t="s">
        <v>11</v>
      </c>
      <c r="B16" s="25"/>
      <c r="C16" s="5"/>
      <c r="D16" s="6"/>
    </row>
    <row r="17" spans="1:6" x14ac:dyDescent="0.2">
      <c r="A17" s="3" t="s">
        <v>12</v>
      </c>
      <c r="B17" s="25"/>
      <c r="C17" s="54">
        <v>28371</v>
      </c>
      <c r="D17" s="6">
        <v>25443</v>
      </c>
    </row>
    <row r="18" spans="1:6" x14ac:dyDescent="0.2">
      <c r="A18" s="3" t="s">
        <v>13</v>
      </c>
      <c r="B18" s="25">
        <v>8</v>
      </c>
      <c r="C18" s="54">
        <v>48551</v>
      </c>
      <c r="D18" s="6">
        <v>30110</v>
      </c>
    </row>
    <row r="19" spans="1:6" x14ac:dyDescent="0.2">
      <c r="A19" s="3" t="s">
        <v>14</v>
      </c>
      <c r="B19" s="25">
        <v>7</v>
      </c>
      <c r="C19" s="54">
        <v>29425</v>
      </c>
      <c r="D19" s="6">
        <v>38570</v>
      </c>
    </row>
    <row r="20" spans="1:6" x14ac:dyDescent="0.2">
      <c r="A20" s="3" t="s">
        <v>10</v>
      </c>
      <c r="B20" s="25">
        <v>20</v>
      </c>
      <c r="C20" s="54">
        <v>84035</v>
      </c>
      <c r="D20" s="6">
        <v>0</v>
      </c>
    </row>
    <row r="21" spans="1:6" x14ac:dyDescent="0.2">
      <c r="A21" s="3" t="s">
        <v>15</v>
      </c>
      <c r="B21" s="25"/>
      <c r="C21" s="54">
        <v>5279</v>
      </c>
      <c r="D21" s="6">
        <v>13925</v>
      </c>
    </row>
    <row r="22" spans="1:6" x14ac:dyDescent="0.2">
      <c r="A22" s="3" t="s">
        <v>16</v>
      </c>
      <c r="B22" s="25">
        <v>6</v>
      </c>
      <c r="C22" s="54">
        <v>0</v>
      </c>
      <c r="D22" s="6">
        <v>25000</v>
      </c>
    </row>
    <row r="23" spans="1:6" x14ac:dyDescent="0.2">
      <c r="A23" s="3" t="s">
        <v>17</v>
      </c>
      <c r="B23" s="25">
        <v>9</v>
      </c>
      <c r="C23" s="54">
        <v>177274</v>
      </c>
      <c r="D23" s="6">
        <v>361350</v>
      </c>
    </row>
    <row r="24" spans="1:6" x14ac:dyDescent="0.2">
      <c r="A24" s="7"/>
      <c r="B24" s="30"/>
      <c r="C24" s="9">
        <f>SUM(C17:C23)</f>
        <v>372935</v>
      </c>
      <c r="D24" s="8">
        <v>494398</v>
      </c>
      <c r="E24" s="13">
        <f>SUM(C17:C23)-C24</f>
        <v>0</v>
      </c>
      <c r="F24" s="13">
        <f>SUM(D17:D23)-D24</f>
        <v>0</v>
      </c>
    </row>
    <row r="25" spans="1:6" ht="13.5" thickBot="1" x14ac:dyDescent="0.25">
      <c r="A25" s="32" t="s">
        <v>18</v>
      </c>
      <c r="B25" s="33"/>
      <c r="C25" s="34">
        <f>C14+C24</f>
        <v>2112359</v>
      </c>
      <c r="D25" s="35">
        <v>2160649</v>
      </c>
      <c r="E25" s="13">
        <f>C14+C24-C25</f>
        <v>0</v>
      </c>
      <c r="F25" s="13">
        <f>D14+D24-D25</f>
        <v>0</v>
      </c>
    </row>
    <row r="26" spans="1:6" x14ac:dyDescent="0.2">
      <c r="A26" s="3" t="s">
        <v>0</v>
      </c>
      <c r="B26" s="25"/>
      <c r="C26" s="5"/>
      <c r="D26" s="6"/>
    </row>
    <row r="27" spans="1:6" x14ac:dyDescent="0.2">
      <c r="A27" s="4" t="s">
        <v>19</v>
      </c>
      <c r="B27" s="25"/>
      <c r="C27" s="5"/>
      <c r="D27" s="6"/>
    </row>
    <row r="28" spans="1:6" x14ac:dyDescent="0.2">
      <c r="A28" s="4" t="s">
        <v>20</v>
      </c>
      <c r="B28" s="25"/>
      <c r="C28" s="5"/>
      <c r="D28" s="6"/>
    </row>
    <row r="29" spans="1:6" x14ac:dyDescent="0.2">
      <c r="A29" s="3" t="s">
        <v>21</v>
      </c>
      <c r="B29" s="25">
        <v>10</v>
      </c>
      <c r="C29" s="54">
        <v>4112</v>
      </c>
      <c r="D29" s="6">
        <v>4112</v>
      </c>
    </row>
    <row r="30" spans="1:6" x14ac:dyDescent="0.2">
      <c r="A30" s="3" t="s">
        <v>22</v>
      </c>
      <c r="B30" s="25">
        <v>10</v>
      </c>
      <c r="C30" s="54">
        <v>32440</v>
      </c>
      <c r="D30" s="6">
        <v>32440</v>
      </c>
    </row>
    <row r="31" spans="1:6" x14ac:dyDescent="0.2">
      <c r="A31" s="3" t="s">
        <v>23</v>
      </c>
      <c r="B31" s="25"/>
      <c r="C31" s="54">
        <v>694261</v>
      </c>
      <c r="D31" s="6">
        <v>745185</v>
      </c>
    </row>
    <row r="32" spans="1:6" x14ac:dyDescent="0.2">
      <c r="A32" s="7"/>
      <c r="B32" s="30"/>
      <c r="C32" s="9">
        <f>SUM(C29:C31)</f>
        <v>730813</v>
      </c>
      <c r="D32" s="8">
        <v>781737</v>
      </c>
      <c r="E32" s="13">
        <f>SUM(C28:C31)-C32</f>
        <v>0</v>
      </c>
      <c r="F32" s="13">
        <f>SUM(D28:D31)-D32</f>
        <v>0</v>
      </c>
    </row>
    <row r="33" spans="1:6" x14ac:dyDescent="0.2">
      <c r="A33" s="3" t="s">
        <v>0</v>
      </c>
      <c r="B33" s="25"/>
      <c r="C33" s="5"/>
      <c r="D33" s="6"/>
    </row>
    <row r="34" spans="1:6" x14ac:dyDescent="0.2">
      <c r="A34" s="4" t="s">
        <v>24</v>
      </c>
      <c r="B34" s="25"/>
      <c r="C34" s="5"/>
      <c r="D34" s="6"/>
    </row>
    <row r="35" spans="1:6" x14ac:dyDescent="0.2">
      <c r="A35" s="3" t="s">
        <v>25</v>
      </c>
      <c r="B35" s="25">
        <v>11</v>
      </c>
      <c r="C35" s="54">
        <v>995021</v>
      </c>
      <c r="D35" s="6">
        <v>1035141</v>
      </c>
    </row>
    <row r="36" spans="1:6" x14ac:dyDescent="0.2">
      <c r="A36" s="3" t="s">
        <v>26</v>
      </c>
      <c r="B36" s="25"/>
      <c r="C36" s="54">
        <v>21125</v>
      </c>
      <c r="D36" s="6">
        <v>20877</v>
      </c>
    </row>
    <row r="37" spans="1:6" x14ac:dyDescent="0.2">
      <c r="A37" s="3" t="s">
        <v>27</v>
      </c>
      <c r="B37" s="25"/>
      <c r="C37" s="54">
        <v>5777</v>
      </c>
      <c r="D37" s="6">
        <v>5906</v>
      </c>
    </row>
    <row r="38" spans="1:6" x14ac:dyDescent="0.2">
      <c r="A38" s="3" t="s">
        <v>28</v>
      </c>
      <c r="B38" s="25"/>
      <c r="C38" s="54">
        <v>263567</v>
      </c>
      <c r="D38" s="6">
        <v>205298</v>
      </c>
    </row>
    <row r="39" spans="1:6" x14ac:dyDescent="0.2">
      <c r="A39" s="7"/>
      <c r="B39" s="30"/>
      <c r="C39" s="9">
        <f>SUM(C35:C38)</f>
        <v>1285490</v>
      </c>
      <c r="D39" s="8">
        <v>1267222</v>
      </c>
      <c r="E39" s="13">
        <f>SUM(C35:C38)-C39</f>
        <v>0</v>
      </c>
      <c r="F39" s="13">
        <f>SUM(D35:D38)-D39</f>
        <v>0</v>
      </c>
    </row>
    <row r="40" spans="1:6" x14ac:dyDescent="0.2">
      <c r="A40" s="4" t="s">
        <v>0</v>
      </c>
      <c r="B40" s="25"/>
      <c r="C40" s="5"/>
      <c r="D40" s="6"/>
    </row>
    <row r="41" spans="1:6" x14ac:dyDescent="0.2">
      <c r="A41" s="4" t="s">
        <v>29</v>
      </c>
      <c r="B41" s="25"/>
      <c r="C41" s="5"/>
      <c r="D41" s="6"/>
    </row>
    <row r="42" spans="1:6" x14ac:dyDescent="0.2">
      <c r="A42" s="3" t="s">
        <v>30</v>
      </c>
      <c r="B42" s="25">
        <v>11</v>
      </c>
      <c r="C42" s="54">
        <v>18513</v>
      </c>
      <c r="D42" s="6">
        <v>15024</v>
      </c>
    </row>
    <row r="43" spans="1:6" x14ac:dyDescent="0.2">
      <c r="A43" s="3" t="s">
        <v>31</v>
      </c>
      <c r="B43" s="25"/>
      <c r="C43" s="54">
        <v>46139</v>
      </c>
      <c r="D43" s="6">
        <v>48634</v>
      </c>
    </row>
    <row r="44" spans="1:6" x14ac:dyDescent="0.2">
      <c r="A44" s="3" t="s">
        <v>32</v>
      </c>
      <c r="B44" s="25"/>
      <c r="C44" s="54">
        <v>18</v>
      </c>
      <c r="D44" s="6">
        <v>2670</v>
      </c>
    </row>
    <row r="45" spans="1:6" ht="24" x14ac:dyDescent="0.2">
      <c r="A45" s="3" t="s">
        <v>33</v>
      </c>
      <c r="B45" s="25"/>
      <c r="C45" s="54">
        <v>1031</v>
      </c>
      <c r="D45" s="6">
        <v>1031</v>
      </c>
    </row>
    <row r="46" spans="1:6" x14ac:dyDescent="0.2">
      <c r="A46" s="3" t="s">
        <v>34</v>
      </c>
      <c r="B46" s="25">
        <v>13</v>
      </c>
      <c r="C46" s="54">
        <v>30355</v>
      </c>
      <c r="D46" s="6">
        <v>44331</v>
      </c>
    </row>
    <row r="47" spans="1:6" x14ac:dyDescent="0.2">
      <c r="A47" s="7"/>
      <c r="B47" s="30"/>
      <c r="C47" s="9">
        <f>SUM(C42:C46)</f>
        <v>96056</v>
      </c>
      <c r="D47" s="8">
        <v>111690</v>
      </c>
      <c r="E47" s="13">
        <f>SUM(C42:C46)-C47</f>
        <v>0</v>
      </c>
      <c r="F47" s="13">
        <f>SUM(D42:D46)-D47</f>
        <v>0</v>
      </c>
    </row>
    <row r="48" spans="1:6" ht="13.5" thickBot="1" x14ac:dyDescent="0.25">
      <c r="A48" s="32" t="s">
        <v>35</v>
      </c>
      <c r="B48" s="33"/>
      <c r="C48" s="34">
        <f>C32+C39+C47</f>
        <v>2112359</v>
      </c>
      <c r="D48" s="35">
        <v>2160649</v>
      </c>
      <c r="E48" s="13">
        <f>C32+C39+C47-C48</f>
        <v>0</v>
      </c>
      <c r="F48" s="13">
        <f>D32+D39+D47-D48</f>
        <v>0</v>
      </c>
    </row>
    <row r="49" x14ac:dyDescent="0.2"/>
    <row r="50" x14ac:dyDescent="0.2"/>
    <row r="51" s="14" customFormat="1" ht="6" customHeight="1" x14ac:dyDescent="0.2"/>
    <row r="52" hidden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GridLines="0" zoomScale="91" zoomScaleNormal="91" workbookViewId="0">
      <selection activeCell="C23" sqref="C23"/>
    </sheetView>
  </sheetViews>
  <sheetFormatPr defaultColWidth="0" defaultRowHeight="12.75" zeroHeight="1" x14ac:dyDescent="0.2"/>
  <cols>
    <col min="1" max="1" width="31" style="17" customWidth="1"/>
    <col min="2" max="2" width="9.140625" style="17" customWidth="1"/>
    <col min="3" max="3" width="17.7109375" style="17" customWidth="1"/>
    <col min="4" max="4" width="16.5703125" style="17" customWidth="1"/>
    <col min="5" max="6" width="9.140625" style="17" customWidth="1"/>
    <col min="7" max="7" width="1.42578125" style="14" customWidth="1"/>
    <col min="8" max="16384" width="9.140625" style="17" hidden="1"/>
  </cols>
  <sheetData>
    <row r="1" spans="1:6" x14ac:dyDescent="0.2">
      <c r="A1" s="15" t="s">
        <v>92</v>
      </c>
      <c r="B1" s="16" t="s">
        <v>93</v>
      </c>
      <c r="D1" s="22"/>
    </row>
    <row r="2" spans="1:6" x14ac:dyDescent="0.2">
      <c r="A2" s="18" t="s">
        <v>96</v>
      </c>
      <c r="D2" s="22"/>
    </row>
    <row r="3" spans="1:6" x14ac:dyDescent="0.2">
      <c r="A3" s="18" t="s">
        <v>100</v>
      </c>
      <c r="D3" s="22"/>
    </row>
    <row r="4" spans="1:6" ht="13.5" customHeight="1" x14ac:dyDescent="0.2"/>
    <row r="5" spans="1:6" ht="36" customHeight="1" x14ac:dyDescent="0.2">
      <c r="A5" s="19"/>
      <c r="B5" s="21"/>
      <c r="C5" s="72" t="s">
        <v>101</v>
      </c>
      <c r="D5" s="72"/>
    </row>
    <row r="6" spans="1:6" x14ac:dyDescent="0.2">
      <c r="A6" s="73" t="s">
        <v>1</v>
      </c>
      <c r="B6" s="75" t="s">
        <v>2</v>
      </c>
      <c r="C6" s="2">
        <v>2015</v>
      </c>
      <c r="D6" s="24">
        <v>2014</v>
      </c>
    </row>
    <row r="7" spans="1:6" ht="13.5" thickBot="1" x14ac:dyDescent="0.25">
      <c r="A7" s="74"/>
      <c r="B7" s="76"/>
      <c r="C7" s="37" t="s">
        <v>36</v>
      </c>
      <c r="D7" s="38" t="s">
        <v>36</v>
      </c>
    </row>
    <row r="8" spans="1:6" x14ac:dyDescent="0.2">
      <c r="A8" s="4" t="s">
        <v>37</v>
      </c>
      <c r="B8" s="25"/>
      <c r="C8" s="4"/>
      <c r="D8" s="3"/>
    </row>
    <row r="9" spans="1:6" x14ac:dyDescent="0.2">
      <c r="A9" s="3" t="s">
        <v>38</v>
      </c>
      <c r="B9" s="25"/>
      <c r="C9" s="54">
        <v>349631</v>
      </c>
      <c r="D9" s="61">
        <v>538781</v>
      </c>
    </row>
    <row r="10" spans="1:6" x14ac:dyDescent="0.2">
      <c r="A10" s="3" t="s">
        <v>39</v>
      </c>
      <c r="B10" s="25"/>
      <c r="C10" s="54">
        <v>25138</v>
      </c>
      <c r="D10" s="61">
        <v>81484</v>
      </c>
    </row>
    <row r="11" spans="1:6" ht="13.5" thickBot="1" x14ac:dyDescent="0.25">
      <c r="A11" s="32"/>
      <c r="B11" s="33">
        <v>14</v>
      </c>
      <c r="C11" s="34">
        <f>SUM(C9:C10)</f>
        <v>374769</v>
      </c>
      <c r="D11" s="66">
        <f>SUM(D9:D10)</f>
        <v>620265</v>
      </c>
      <c r="E11" s="20">
        <f>SUM(C9:C10)-C11</f>
        <v>0</v>
      </c>
      <c r="F11" s="20">
        <f>SUM(D9:D10)-D11</f>
        <v>0</v>
      </c>
    </row>
    <row r="12" spans="1:6" x14ac:dyDescent="0.2">
      <c r="A12" s="3" t="s">
        <v>0</v>
      </c>
      <c r="B12" s="25"/>
      <c r="C12" s="5"/>
      <c r="D12" s="6"/>
      <c r="E12" s="20"/>
      <c r="F12" s="20"/>
    </row>
    <row r="13" spans="1:6" x14ac:dyDescent="0.2">
      <c r="A13" s="3" t="s">
        <v>40</v>
      </c>
      <c r="B13" s="25">
        <v>15</v>
      </c>
      <c r="C13" s="59">
        <v>-147832</v>
      </c>
      <c r="D13" s="60">
        <v>-158338</v>
      </c>
    </row>
    <row r="14" spans="1:6" ht="13.5" thickBot="1" x14ac:dyDescent="0.25">
      <c r="A14" s="32" t="s">
        <v>41</v>
      </c>
      <c r="B14" s="33"/>
      <c r="C14" s="34">
        <f>C11+C13</f>
        <v>226937</v>
      </c>
      <c r="D14" s="66">
        <f>D11+D13</f>
        <v>461927</v>
      </c>
      <c r="E14" s="20">
        <f>C11+C13-C14</f>
        <v>0</v>
      </c>
      <c r="F14" s="20">
        <f>D11+D13-D14</f>
        <v>0</v>
      </c>
    </row>
    <row r="15" spans="1:6" x14ac:dyDescent="0.2">
      <c r="A15" s="3" t="s">
        <v>0</v>
      </c>
      <c r="B15" s="25"/>
      <c r="C15" s="5"/>
      <c r="D15" s="6"/>
    </row>
    <row r="16" spans="1:6" x14ac:dyDescent="0.2">
      <c r="A16" s="3" t="s">
        <v>42</v>
      </c>
      <c r="B16" s="25">
        <v>16</v>
      </c>
      <c r="C16" s="63">
        <v>-21985</v>
      </c>
      <c r="D16" s="64">
        <v>-24379</v>
      </c>
    </row>
    <row r="17" spans="1:6" ht="42.75" customHeight="1" x14ac:dyDescent="0.2">
      <c r="A17" s="3" t="s">
        <v>43</v>
      </c>
      <c r="B17" s="25">
        <v>17</v>
      </c>
      <c r="C17" s="63">
        <v>-74517</v>
      </c>
      <c r="D17" s="64">
        <v>-92096</v>
      </c>
    </row>
    <row r="18" spans="1:6" x14ac:dyDescent="0.2">
      <c r="A18" s="3" t="s">
        <v>44</v>
      </c>
      <c r="B18" s="25">
        <v>18</v>
      </c>
      <c r="C18" s="63">
        <v>-39833</v>
      </c>
      <c r="D18" s="64">
        <v>-57948</v>
      </c>
    </row>
    <row r="19" spans="1:6" ht="24" x14ac:dyDescent="0.2">
      <c r="A19" s="3" t="s">
        <v>45</v>
      </c>
      <c r="B19" s="25">
        <v>20</v>
      </c>
      <c r="C19" s="65">
        <v>23734</v>
      </c>
      <c r="D19" s="61">
        <v>2894</v>
      </c>
    </row>
    <row r="20" spans="1:6" x14ac:dyDescent="0.2">
      <c r="A20" s="3" t="s">
        <v>46</v>
      </c>
      <c r="B20" s="25"/>
      <c r="C20" s="63">
        <v>-13831</v>
      </c>
      <c r="D20" s="64">
        <v>-2673</v>
      </c>
    </row>
    <row r="21" spans="1:6" x14ac:dyDescent="0.2">
      <c r="A21" s="3" t="s">
        <v>47</v>
      </c>
      <c r="B21" s="25"/>
      <c r="C21" s="65">
        <v>271</v>
      </c>
      <c r="D21" s="61">
        <v>846</v>
      </c>
    </row>
    <row r="22" spans="1:6" x14ac:dyDescent="0.2">
      <c r="A22" s="3" t="s">
        <v>48</v>
      </c>
      <c r="B22" s="25"/>
      <c r="C22" s="65">
        <v>9380</v>
      </c>
      <c r="D22" s="61">
        <v>3363</v>
      </c>
      <c r="E22" s="20"/>
      <c r="F22" s="20"/>
    </row>
    <row r="23" spans="1:6" x14ac:dyDescent="0.2">
      <c r="A23" s="3" t="s">
        <v>49</v>
      </c>
      <c r="B23" s="25"/>
      <c r="C23" s="63">
        <v>-15575</v>
      </c>
      <c r="D23" s="64">
        <v>-27069</v>
      </c>
    </row>
    <row r="24" spans="1:6" ht="21.75" customHeight="1" thickBot="1" x14ac:dyDescent="0.25">
      <c r="A24" s="32" t="s">
        <v>50</v>
      </c>
      <c r="B24" s="33"/>
      <c r="C24" s="62">
        <f>C14+C16+C17+C18+C19+C20+C21+C22+C23</f>
        <v>94581</v>
      </c>
      <c r="D24" s="66">
        <f>D14+D16+D17+D18+D19+D20+D21+D22+D23</f>
        <v>264865</v>
      </c>
      <c r="E24" s="20">
        <f>SUM(C14:C23)-C24</f>
        <v>0</v>
      </c>
      <c r="F24" s="20">
        <f>SUM(D14:D23)-D24</f>
        <v>0</v>
      </c>
    </row>
    <row r="25" spans="1:6" x14ac:dyDescent="0.2">
      <c r="A25" s="3" t="s">
        <v>0</v>
      </c>
      <c r="B25" s="25"/>
      <c r="C25" s="5"/>
      <c r="D25" s="6"/>
      <c r="E25" s="20"/>
      <c r="F25" s="20"/>
    </row>
    <row r="26" spans="1:6" x14ac:dyDescent="0.2">
      <c r="A26" s="3" t="s">
        <v>51</v>
      </c>
      <c r="B26" s="25">
        <v>19</v>
      </c>
      <c r="C26" s="59">
        <v>-100505</v>
      </c>
      <c r="D26" s="64">
        <v>-114636</v>
      </c>
    </row>
    <row r="27" spans="1:6" ht="13.5" thickBot="1" x14ac:dyDescent="0.25">
      <c r="A27" s="32" t="s">
        <v>52</v>
      </c>
      <c r="B27" s="33"/>
      <c r="C27" s="67">
        <f>C24+C26</f>
        <v>-5924</v>
      </c>
      <c r="D27" s="66">
        <f>D24+D26</f>
        <v>150229</v>
      </c>
      <c r="E27" s="20">
        <f>C24+C26-C27</f>
        <v>0</v>
      </c>
      <c r="F27" s="20">
        <f>D24+D26-D27</f>
        <v>0</v>
      </c>
    </row>
    <row r="28" spans="1:6" ht="24" x14ac:dyDescent="0.2">
      <c r="A28" s="3" t="s">
        <v>53</v>
      </c>
      <c r="B28" s="25"/>
      <c r="C28" s="5">
        <v>0</v>
      </c>
      <c r="D28" s="6">
        <v>0</v>
      </c>
    </row>
    <row r="29" spans="1:6" ht="24.75" thickBot="1" x14ac:dyDescent="0.25">
      <c r="A29" s="32" t="s">
        <v>54</v>
      </c>
      <c r="B29" s="33"/>
      <c r="C29" s="67">
        <f>C27</f>
        <v>-5924</v>
      </c>
      <c r="D29" s="35">
        <f>D27</f>
        <v>150229</v>
      </c>
    </row>
    <row r="30" spans="1:6" x14ac:dyDescent="0.2">
      <c r="A30" s="40"/>
      <c r="B30" s="41"/>
      <c r="C30" s="42"/>
      <c r="D30" s="43"/>
    </row>
    <row r="31" spans="1:6" x14ac:dyDescent="0.2">
      <c r="A31" s="40"/>
      <c r="B31" s="41"/>
      <c r="C31" s="42"/>
      <c r="D31" s="43"/>
    </row>
    <row r="32" spans="1:6" x14ac:dyDescent="0.2">
      <c r="A32" s="4"/>
      <c r="B32" s="25"/>
      <c r="C32" s="4"/>
      <c r="D32" s="3"/>
    </row>
    <row r="33" s="39" customFormat="1" ht="6" customHeight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</sheetData>
  <mergeCells count="3">
    <mergeCell ref="C5:D5"/>
    <mergeCell ref="A6:A7"/>
    <mergeCell ref="B6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showGridLines="0" topLeftCell="A28" zoomScale="90" zoomScaleNormal="90" workbookViewId="0">
      <selection activeCell="D50" sqref="D50"/>
    </sheetView>
  </sheetViews>
  <sheetFormatPr defaultColWidth="0" defaultRowHeight="12.75" zeroHeight="1" x14ac:dyDescent="0.2"/>
  <cols>
    <col min="1" max="1" width="49.85546875" style="17" customWidth="1"/>
    <col min="2" max="2" width="9.140625" style="17" customWidth="1"/>
    <col min="3" max="3" width="16.85546875" style="22" customWidth="1"/>
    <col min="4" max="4" width="21.140625" style="22" customWidth="1"/>
    <col min="5" max="6" width="9.140625" style="17" customWidth="1"/>
    <col min="7" max="7" width="1.42578125" style="14" customWidth="1"/>
    <col min="8" max="8" width="0" style="17" hidden="1" customWidth="1"/>
    <col min="9" max="16384" width="0" style="17" hidden="1"/>
  </cols>
  <sheetData>
    <row r="1" spans="1:4" x14ac:dyDescent="0.2">
      <c r="A1" s="15" t="s">
        <v>92</v>
      </c>
      <c r="B1" s="16" t="s">
        <v>93</v>
      </c>
      <c r="C1" s="17"/>
    </row>
    <row r="2" spans="1:4" x14ac:dyDescent="0.2">
      <c r="A2" s="18" t="s">
        <v>97</v>
      </c>
      <c r="C2" s="17"/>
    </row>
    <row r="3" spans="1:4" x14ac:dyDescent="0.2">
      <c r="A3" s="18" t="s">
        <v>100</v>
      </c>
      <c r="C3" s="17"/>
    </row>
    <row r="4" spans="1:4" x14ac:dyDescent="0.2"/>
    <row r="5" spans="1:4" ht="13.5" customHeight="1" thickBot="1" x14ac:dyDescent="0.25">
      <c r="A5" s="19"/>
      <c r="B5" s="12"/>
      <c r="C5" s="72" t="s">
        <v>101</v>
      </c>
      <c r="D5" s="72"/>
    </row>
    <row r="6" spans="1:4" x14ac:dyDescent="0.2">
      <c r="A6" s="73" t="s">
        <v>1</v>
      </c>
      <c r="B6" s="75" t="s">
        <v>2</v>
      </c>
      <c r="C6" s="44">
        <v>2015</v>
      </c>
      <c r="D6" s="45">
        <v>2014</v>
      </c>
    </row>
    <row r="7" spans="1:4" ht="13.5" thickBot="1" x14ac:dyDescent="0.25">
      <c r="A7" s="74"/>
      <c r="B7" s="76"/>
      <c r="C7" s="37" t="s">
        <v>36</v>
      </c>
      <c r="D7" s="38" t="s">
        <v>36</v>
      </c>
    </row>
    <row r="8" spans="1:4" x14ac:dyDescent="0.2">
      <c r="A8" s="3" t="s">
        <v>0</v>
      </c>
      <c r="B8" s="25"/>
      <c r="C8" s="4"/>
      <c r="D8" s="3"/>
    </row>
    <row r="9" spans="1:4" x14ac:dyDescent="0.2">
      <c r="A9" s="4" t="s">
        <v>55</v>
      </c>
      <c r="B9" s="25"/>
      <c r="C9" s="4"/>
      <c r="D9" s="3"/>
    </row>
    <row r="10" spans="1:4" x14ac:dyDescent="0.2">
      <c r="A10" s="3" t="s">
        <v>50</v>
      </c>
      <c r="B10" s="25"/>
      <c r="C10" s="5">
        <v>94581</v>
      </c>
      <c r="D10" s="6">
        <v>264865</v>
      </c>
    </row>
    <row r="11" spans="1:4" x14ac:dyDescent="0.2">
      <c r="A11" s="46"/>
      <c r="B11" s="77"/>
      <c r="C11" s="78"/>
      <c r="D11" s="78"/>
    </row>
    <row r="12" spans="1:4" x14ac:dyDescent="0.2">
      <c r="A12" s="36" t="s">
        <v>56</v>
      </c>
      <c r="B12" s="77"/>
      <c r="C12" s="78"/>
      <c r="D12" s="78"/>
    </row>
    <row r="13" spans="1:4" x14ac:dyDescent="0.2">
      <c r="A13" s="3" t="s">
        <v>57</v>
      </c>
      <c r="B13" s="25" t="s">
        <v>58</v>
      </c>
      <c r="C13" s="59">
        <v>85660</v>
      </c>
      <c r="D13" s="60">
        <v>85033</v>
      </c>
    </row>
    <row r="14" spans="1:4" x14ac:dyDescent="0.2">
      <c r="A14" s="3" t="s">
        <v>44</v>
      </c>
      <c r="B14" s="25">
        <v>16</v>
      </c>
      <c r="C14" s="59">
        <v>39833</v>
      </c>
      <c r="D14" s="60">
        <v>57948</v>
      </c>
    </row>
    <row r="15" spans="1:4" x14ac:dyDescent="0.2">
      <c r="A15" s="3" t="s">
        <v>47</v>
      </c>
      <c r="B15" s="25"/>
      <c r="C15" s="59">
        <v>-271</v>
      </c>
      <c r="D15" s="60">
        <v>-846</v>
      </c>
    </row>
    <row r="16" spans="1:4" ht="27.75" customHeight="1" x14ac:dyDescent="0.2">
      <c r="A16" s="3" t="s">
        <v>59</v>
      </c>
      <c r="B16" s="25"/>
      <c r="C16" s="59">
        <v>-82</v>
      </c>
      <c r="D16" s="60">
        <v>-2673</v>
      </c>
    </row>
    <row r="17" spans="1:6" x14ac:dyDescent="0.2">
      <c r="A17" s="3" t="s">
        <v>60</v>
      </c>
      <c r="B17" s="25"/>
      <c r="C17" s="59">
        <v>12</v>
      </c>
      <c r="D17" s="60">
        <v>440</v>
      </c>
      <c r="E17" s="20"/>
      <c r="F17" s="20"/>
    </row>
    <row r="18" spans="1:6" x14ac:dyDescent="0.2">
      <c r="A18" s="3" t="s">
        <v>61</v>
      </c>
      <c r="B18" s="25">
        <v>18</v>
      </c>
      <c r="C18" s="59">
        <v>-23734</v>
      </c>
      <c r="D18" s="60">
        <v>-2894</v>
      </c>
    </row>
    <row r="19" spans="1:6" x14ac:dyDescent="0.2">
      <c r="A19" s="7" t="s">
        <v>62</v>
      </c>
      <c r="B19" s="30"/>
      <c r="C19" s="9">
        <f>SUM(C10:C18)</f>
        <v>195999</v>
      </c>
      <c r="D19" s="87">
        <f>SUM(D10:D18)</f>
        <v>401873</v>
      </c>
      <c r="E19" s="20">
        <f>SUM(C10:C18)-C19</f>
        <v>0</v>
      </c>
      <c r="F19" s="20">
        <f>SUM(D10:D18)-D19</f>
        <v>0</v>
      </c>
    </row>
    <row r="20" spans="1:6" x14ac:dyDescent="0.2">
      <c r="A20" s="46"/>
      <c r="B20" s="77"/>
      <c r="C20" s="78"/>
      <c r="D20" s="78"/>
    </row>
    <row r="21" spans="1:6" x14ac:dyDescent="0.2">
      <c r="A21" s="36" t="s">
        <v>63</v>
      </c>
      <c r="B21" s="77"/>
      <c r="C21" s="78"/>
      <c r="D21" s="78"/>
    </row>
    <row r="22" spans="1:6" x14ac:dyDescent="0.2">
      <c r="A22" s="3" t="s">
        <v>64</v>
      </c>
      <c r="B22" s="25"/>
      <c r="C22" s="59">
        <v>-2928</v>
      </c>
      <c r="D22" s="60">
        <v>-6110</v>
      </c>
    </row>
    <row r="23" spans="1:6" x14ac:dyDescent="0.2">
      <c r="A23" s="3" t="s">
        <v>65</v>
      </c>
      <c r="B23" s="25"/>
      <c r="C23" s="59">
        <v>-18441</v>
      </c>
      <c r="D23" s="60">
        <v>11728</v>
      </c>
    </row>
    <row r="24" spans="1:6" x14ac:dyDescent="0.2">
      <c r="A24" s="3" t="s">
        <v>66</v>
      </c>
      <c r="B24" s="25"/>
      <c r="C24" s="59">
        <v>9145</v>
      </c>
      <c r="D24" s="60">
        <v>-4479</v>
      </c>
    </row>
    <row r="25" spans="1:6" x14ac:dyDescent="0.2">
      <c r="A25" s="3" t="s">
        <v>67</v>
      </c>
      <c r="B25" s="25"/>
      <c r="C25" s="59">
        <v>7900</v>
      </c>
      <c r="D25" s="60">
        <v>9256</v>
      </c>
    </row>
    <row r="26" spans="1:6" x14ac:dyDescent="0.2">
      <c r="A26" s="3" t="s">
        <v>68</v>
      </c>
      <c r="B26" s="25"/>
      <c r="C26" s="59">
        <v>-2652</v>
      </c>
      <c r="D26" s="60">
        <v>6250</v>
      </c>
    </row>
    <row r="27" spans="1:6" x14ac:dyDescent="0.2">
      <c r="A27" s="3" t="s">
        <v>69</v>
      </c>
      <c r="B27" s="25"/>
      <c r="C27" s="59">
        <v>-773</v>
      </c>
      <c r="D27" s="60">
        <v>-774</v>
      </c>
      <c r="E27" s="20"/>
      <c r="F27" s="20"/>
    </row>
    <row r="28" spans="1:6" x14ac:dyDescent="0.2">
      <c r="A28" s="3" t="s">
        <v>70</v>
      </c>
      <c r="B28" s="25"/>
      <c r="C28" s="59">
        <v>-13976</v>
      </c>
      <c r="D28" s="60">
        <v>-13069</v>
      </c>
    </row>
    <row r="29" spans="1:6" x14ac:dyDescent="0.2">
      <c r="A29" s="7" t="s">
        <v>71</v>
      </c>
      <c r="B29" s="30"/>
      <c r="C29" s="68">
        <f>SUM(C22:C28)+C19</f>
        <v>174274</v>
      </c>
      <c r="D29" s="69">
        <f>SUM(D22:D28)+D19</f>
        <v>404675</v>
      </c>
      <c r="E29" s="20">
        <f>SUM(C19:C28)-C29</f>
        <v>0</v>
      </c>
      <c r="F29" s="20">
        <f>SUM(D19:D28)-D29</f>
        <v>0</v>
      </c>
    </row>
    <row r="30" spans="1:6" x14ac:dyDescent="0.2">
      <c r="A30" s="47"/>
      <c r="B30" s="77"/>
      <c r="C30" s="80">
        <v>-35292</v>
      </c>
      <c r="D30" s="82">
        <v>-81378</v>
      </c>
      <c r="E30" s="20"/>
      <c r="F30" s="20"/>
    </row>
    <row r="31" spans="1:6" x14ac:dyDescent="0.2">
      <c r="A31" s="53" t="s">
        <v>72</v>
      </c>
      <c r="B31" s="79"/>
      <c r="C31" s="81"/>
      <c r="D31" s="83"/>
    </row>
    <row r="32" spans="1:6" ht="13.5" thickBot="1" x14ac:dyDescent="0.25">
      <c r="A32" s="32" t="s">
        <v>73</v>
      </c>
      <c r="B32" s="33"/>
      <c r="C32" s="67">
        <f>SUM(C29:C31)</f>
        <v>138982</v>
      </c>
      <c r="D32" s="71">
        <f>SUM(D29:D31)</f>
        <v>323297</v>
      </c>
      <c r="E32" s="20">
        <f>C29+C30-C32</f>
        <v>0</v>
      </c>
      <c r="F32" s="20">
        <f>D29+D30-D32</f>
        <v>0</v>
      </c>
    </row>
    <row r="33" spans="1:6" x14ac:dyDescent="0.2">
      <c r="A33" s="3" t="s">
        <v>0</v>
      </c>
      <c r="B33" s="25"/>
      <c r="C33" s="5"/>
      <c r="D33" s="6"/>
    </row>
    <row r="34" spans="1:6" x14ac:dyDescent="0.2">
      <c r="A34" s="4" t="s">
        <v>74</v>
      </c>
      <c r="B34" s="25"/>
      <c r="C34" s="5"/>
      <c r="D34" s="6"/>
    </row>
    <row r="35" spans="1:6" x14ac:dyDescent="0.2">
      <c r="A35" s="3" t="s">
        <v>75</v>
      </c>
      <c r="B35" s="25"/>
      <c r="C35" s="59">
        <v>271</v>
      </c>
      <c r="D35" s="60">
        <v>846</v>
      </c>
    </row>
    <row r="36" spans="1:6" x14ac:dyDescent="0.2">
      <c r="A36" s="3" t="s">
        <v>76</v>
      </c>
      <c r="B36" s="25"/>
      <c r="C36" s="59">
        <v>-200402</v>
      </c>
      <c r="D36" s="60">
        <v>-192949</v>
      </c>
    </row>
    <row r="37" spans="1:6" x14ac:dyDescent="0.2">
      <c r="A37" s="3" t="s">
        <v>77</v>
      </c>
      <c r="B37" s="25"/>
      <c r="C37" s="59">
        <v>-5962</v>
      </c>
      <c r="D37" s="60">
        <v>-7464</v>
      </c>
      <c r="E37" s="20"/>
      <c r="F37" s="20"/>
    </row>
    <row r="38" spans="1:6" x14ac:dyDescent="0.2">
      <c r="A38" s="3" t="s">
        <v>78</v>
      </c>
      <c r="B38" s="25"/>
      <c r="C38" s="59">
        <v>25000</v>
      </c>
      <c r="D38" s="60">
        <v>25000</v>
      </c>
    </row>
    <row r="39" spans="1:6" ht="13.5" thickBot="1" x14ac:dyDescent="0.25">
      <c r="A39" s="32" t="s">
        <v>79</v>
      </c>
      <c r="B39" s="33"/>
      <c r="C39" s="67">
        <f>SUM(C35:C38)</f>
        <v>-181093</v>
      </c>
      <c r="D39" s="71">
        <f>SUM(D35:D38)</f>
        <v>-174567</v>
      </c>
      <c r="E39" s="20">
        <f>SUM(C35:C38)-C39</f>
        <v>0</v>
      </c>
      <c r="F39" s="20">
        <f>SUM(D35:D38)-D39</f>
        <v>0</v>
      </c>
    </row>
    <row r="40" spans="1:6" x14ac:dyDescent="0.2">
      <c r="A40" s="3" t="s">
        <v>0</v>
      </c>
      <c r="B40" s="25"/>
      <c r="C40" s="59"/>
      <c r="D40" s="60"/>
    </row>
    <row r="41" spans="1:6" x14ac:dyDescent="0.2">
      <c r="A41" s="4" t="s">
        <v>80</v>
      </c>
      <c r="B41" s="25"/>
      <c r="C41" s="59"/>
      <c r="D41" s="60"/>
    </row>
    <row r="42" spans="1:6" x14ac:dyDescent="0.2">
      <c r="A42" s="3" t="s">
        <v>81</v>
      </c>
      <c r="B42" s="25"/>
      <c r="C42" s="59">
        <v>-50144</v>
      </c>
      <c r="D42" s="60">
        <v>-51363</v>
      </c>
    </row>
    <row r="43" spans="1:6" x14ac:dyDescent="0.2">
      <c r="A43" s="3" t="s">
        <v>82</v>
      </c>
      <c r="B43" s="25">
        <v>10</v>
      </c>
      <c r="C43" s="59">
        <v>0</v>
      </c>
      <c r="D43" s="60">
        <v>400000</v>
      </c>
      <c r="E43" s="23"/>
      <c r="F43" s="23"/>
    </row>
    <row r="44" spans="1:6" x14ac:dyDescent="0.2">
      <c r="A44" s="3" t="s">
        <v>83</v>
      </c>
      <c r="B44" s="25"/>
      <c r="C44" s="59">
        <v>-220</v>
      </c>
      <c r="D44" s="60">
        <v>-606</v>
      </c>
    </row>
    <row r="45" spans="1:6" x14ac:dyDescent="0.2">
      <c r="A45" s="3" t="s">
        <v>102</v>
      </c>
      <c r="B45" s="48"/>
      <c r="C45" s="88" t="s">
        <v>112</v>
      </c>
      <c r="D45" s="60">
        <v>-6525</v>
      </c>
    </row>
    <row r="46" spans="1:6" x14ac:dyDescent="0.2">
      <c r="A46" s="3" t="s">
        <v>103</v>
      </c>
      <c r="B46" s="48"/>
      <c r="C46" s="88" t="s">
        <v>112</v>
      </c>
      <c r="D46" s="60">
        <v>-92505</v>
      </c>
    </row>
    <row r="47" spans="1:6" x14ac:dyDescent="0.2">
      <c r="A47" s="3" t="s">
        <v>104</v>
      </c>
      <c r="B47" s="48"/>
      <c r="C47" s="88" t="s">
        <v>112</v>
      </c>
      <c r="D47" s="60">
        <v>39</v>
      </c>
    </row>
    <row r="48" spans="1:6" x14ac:dyDescent="0.2">
      <c r="A48" s="3" t="s">
        <v>105</v>
      </c>
      <c r="B48" s="48"/>
      <c r="C48" s="88" t="s">
        <v>112</v>
      </c>
      <c r="D48" s="60">
        <v>4108</v>
      </c>
    </row>
    <row r="49" spans="1:6" x14ac:dyDescent="0.2">
      <c r="A49" s="3" t="s">
        <v>106</v>
      </c>
      <c r="B49" s="48"/>
      <c r="C49" s="59">
        <v>-45000</v>
      </c>
      <c r="D49" s="88" t="s">
        <v>113</v>
      </c>
    </row>
    <row r="50" spans="1:6" x14ac:dyDescent="0.2">
      <c r="A50" s="3" t="s">
        <v>107</v>
      </c>
      <c r="B50" s="48"/>
      <c r="C50" s="59">
        <v>-45000</v>
      </c>
      <c r="D50" s="60">
        <v>-104000</v>
      </c>
    </row>
    <row r="51" spans="1:6" ht="13.5" thickBot="1" x14ac:dyDescent="0.25">
      <c r="A51" s="32" t="s">
        <v>84</v>
      </c>
      <c r="B51" s="33"/>
      <c r="C51" s="67">
        <f>SUM(C42:C50)</f>
        <v>-140364</v>
      </c>
      <c r="D51" s="71">
        <f>SUM(D42:D50)</f>
        <v>149148</v>
      </c>
      <c r="E51" s="20">
        <f>SUM(C42:C50)-C51</f>
        <v>0</v>
      </c>
      <c r="F51" s="20">
        <f>SUM(D42:D50)-D51</f>
        <v>0</v>
      </c>
    </row>
    <row r="52" spans="1:6" x14ac:dyDescent="0.2">
      <c r="A52" s="47"/>
      <c r="B52" s="77"/>
      <c r="C52" s="84">
        <v>-1601</v>
      </c>
      <c r="D52" s="82">
        <v>-991</v>
      </c>
      <c r="E52" s="20"/>
      <c r="F52" s="20"/>
    </row>
    <row r="53" spans="1:6" ht="24" x14ac:dyDescent="0.2">
      <c r="A53" s="3" t="s">
        <v>85</v>
      </c>
      <c r="B53" s="77"/>
      <c r="C53" s="84"/>
      <c r="D53" s="82"/>
    </row>
    <row r="54" spans="1:6" x14ac:dyDescent="0.2">
      <c r="A54" s="31" t="s">
        <v>86</v>
      </c>
      <c r="B54" s="30"/>
      <c r="C54" s="85">
        <f>C32+C39+C51+C52</f>
        <v>-184076</v>
      </c>
      <c r="D54" s="86">
        <f>D32+D39+D51+D52</f>
        <v>296887</v>
      </c>
      <c r="E54" s="20">
        <f>C32+C39+C51+C52-C54</f>
        <v>0</v>
      </c>
      <c r="F54" s="20">
        <f>D32+D39+D51+D52-D54</f>
        <v>0</v>
      </c>
    </row>
    <row r="55" spans="1:6" x14ac:dyDescent="0.2">
      <c r="A55" s="3" t="s">
        <v>87</v>
      </c>
      <c r="B55" s="25"/>
      <c r="C55" s="65">
        <v>361350</v>
      </c>
      <c r="D55" s="61">
        <v>170447</v>
      </c>
      <c r="E55" s="20"/>
      <c r="F55" s="20"/>
    </row>
    <row r="56" spans="1:6" ht="13.5" thickBot="1" x14ac:dyDescent="0.25">
      <c r="A56" s="32" t="s">
        <v>88</v>
      </c>
      <c r="B56" s="33"/>
      <c r="C56" s="62">
        <f>C54+C55</f>
        <v>177274</v>
      </c>
      <c r="D56" s="66">
        <f>D54+D55</f>
        <v>467334</v>
      </c>
      <c r="E56" s="20">
        <f>C54+C55-C56</f>
        <v>0</v>
      </c>
      <c r="F56" s="20">
        <f>D54+D55-D56</f>
        <v>0</v>
      </c>
    </row>
    <row r="57" spans="1:6" ht="13.5" customHeight="1" x14ac:dyDescent="0.2">
      <c r="A57" s="49"/>
      <c r="B57" s="50"/>
      <c r="C57" s="51"/>
      <c r="D57" s="52"/>
      <c r="E57" s="20"/>
      <c r="F57" s="20"/>
    </row>
    <row r="58" spans="1:6" x14ac:dyDescent="0.2"/>
    <row r="59" spans="1:6" s="14" customFormat="1" ht="9.75" customHeight="1" x14ac:dyDescent="0.2"/>
    <row r="60" spans="1:6" hidden="1" x14ac:dyDescent="0.2"/>
    <row r="61" spans="1:6" hidden="1" x14ac:dyDescent="0.2"/>
    <row r="62" spans="1:6" hidden="1" x14ac:dyDescent="0.2"/>
    <row r="63" spans="1:6" hidden="1" x14ac:dyDescent="0.2"/>
    <row r="64" spans="1:6" hidden="1" x14ac:dyDescent="0.2"/>
    <row r="65" hidden="1" x14ac:dyDescent="0.2"/>
    <row r="66" hidden="1" x14ac:dyDescent="0.2"/>
    <row r="67" hidden="1" x14ac:dyDescent="0.2"/>
  </sheetData>
  <mergeCells count="15">
    <mergeCell ref="B52:B53"/>
    <mergeCell ref="C52:C53"/>
    <mergeCell ref="D52:D53"/>
    <mergeCell ref="A6:A7"/>
    <mergeCell ref="B6:B7"/>
    <mergeCell ref="B11:B12"/>
    <mergeCell ref="C11:C12"/>
    <mergeCell ref="D11:D12"/>
    <mergeCell ref="C5:D5"/>
    <mergeCell ref="B20:B21"/>
    <mergeCell ref="C20:C21"/>
    <mergeCell ref="D20:D21"/>
    <mergeCell ref="B30:B31"/>
    <mergeCell ref="C30:C31"/>
    <mergeCell ref="D30:D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zoomScale="90" zoomScaleNormal="90" workbookViewId="0">
      <selection activeCell="A16" sqref="A16"/>
    </sheetView>
  </sheetViews>
  <sheetFormatPr defaultColWidth="0" defaultRowHeight="15" zeroHeight="1" x14ac:dyDescent="0.25"/>
  <cols>
    <col min="1" max="1" width="44.5703125" customWidth="1"/>
    <col min="2" max="2" width="9.5703125" bestFit="1" customWidth="1"/>
    <col min="3" max="3" width="10.7109375" bestFit="1" customWidth="1"/>
    <col min="4" max="5" width="11.7109375" bestFit="1" customWidth="1"/>
    <col min="6" max="6" width="9.140625" customWidth="1"/>
    <col min="7" max="7" width="1.42578125" style="14" customWidth="1"/>
    <col min="8" max="8" width="0" hidden="1" customWidth="1"/>
    <col min="9" max="16384" width="9.140625" hidden="1"/>
  </cols>
  <sheetData>
    <row r="1" spans="1:7" s="17" customFormat="1" ht="12.75" x14ac:dyDescent="0.2">
      <c r="A1" s="15" t="s">
        <v>92</v>
      </c>
      <c r="B1" s="16" t="s">
        <v>93</v>
      </c>
      <c r="D1" s="22"/>
      <c r="G1" s="14"/>
    </row>
    <row r="2" spans="1:7" s="17" customFormat="1" ht="12.75" x14ac:dyDescent="0.2">
      <c r="A2" s="18" t="s">
        <v>94</v>
      </c>
      <c r="D2" s="22"/>
      <c r="G2" s="14"/>
    </row>
    <row r="3" spans="1:7" s="17" customFormat="1" ht="12.75" x14ac:dyDescent="0.2">
      <c r="A3" s="18" t="s">
        <v>100</v>
      </c>
      <c r="D3" s="22"/>
      <c r="G3" s="14"/>
    </row>
    <row r="4" spans="1:7" x14ac:dyDescent="0.25"/>
    <row r="5" spans="1:7" ht="24" x14ac:dyDescent="0.25">
      <c r="A5" s="1" t="s">
        <v>1</v>
      </c>
      <c r="B5" s="2" t="s">
        <v>21</v>
      </c>
      <c r="C5" s="2" t="s">
        <v>22</v>
      </c>
      <c r="D5" s="2" t="s">
        <v>23</v>
      </c>
      <c r="E5" s="2" t="s">
        <v>89</v>
      </c>
    </row>
    <row r="6" spans="1:7" x14ac:dyDescent="0.25">
      <c r="A6" s="3" t="s">
        <v>0</v>
      </c>
      <c r="B6" s="3"/>
      <c r="C6" s="3"/>
      <c r="D6" s="3"/>
      <c r="E6" s="3"/>
    </row>
    <row r="7" spans="1:7" ht="15.75" thickBot="1" x14ac:dyDescent="0.3">
      <c r="A7" s="32" t="s">
        <v>90</v>
      </c>
      <c r="B7" s="34">
        <v>4</v>
      </c>
      <c r="C7" s="34">
        <v>32440</v>
      </c>
      <c r="D7" s="34">
        <v>558877</v>
      </c>
      <c r="E7" s="34">
        <v>591321</v>
      </c>
      <c r="F7" s="10">
        <f>SUM(B7:D7)-E7</f>
        <v>0</v>
      </c>
    </row>
    <row r="8" spans="1:7" ht="20.25" customHeight="1" x14ac:dyDescent="0.25">
      <c r="A8" s="3" t="s">
        <v>52</v>
      </c>
      <c r="B8" s="6">
        <v>0</v>
      </c>
      <c r="C8" s="6">
        <v>0</v>
      </c>
      <c r="D8" s="6">
        <v>150229</v>
      </c>
      <c r="E8" s="6">
        <f>SUM(B8:D8)</f>
        <v>150229</v>
      </c>
      <c r="F8" s="10">
        <f>SUM(B8:D8)-E8</f>
        <v>0</v>
      </c>
    </row>
    <row r="9" spans="1:7" ht="21" customHeight="1" x14ac:dyDescent="0.25">
      <c r="A9" s="7" t="s">
        <v>54</v>
      </c>
      <c r="B9" s="9">
        <v>0</v>
      </c>
      <c r="C9" s="9">
        <v>0</v>
      </c>
      <c r="D9" s="9">
        <f>D8</f>
        <v>150229</v>
      </c>
      <c r="E9" s="9">
        <f>SUM(B9:D9)</f>
        <v>150229</v>
      </c>
      <c r="F9" s="10">
        <f>SUM(B9:D9)-E9</f>
        <v>0</v>
      </c>
    </row>
    <row r="10" spans="1:7" ht="17.25" customHeight="1" x14ac:dyDescent="0.25">
      <c r="A10" s="3" t="s">
        <v>110</v>
      </c>
      <c r="B10" s="6">
        <v>4108</v>
      </c>
      <c r="C10" s="6">
        <v>14</v>
      </c>
      <c r="D10" s="6">
        <v>0</v>
      </c>
      <c r="E10" s="6">
        <f>SUM(B10:D10)</f>
        <v>4122</v>
      </c>
      <c r="F10" s="10">
        <f>SUM(B10:D10)-E10</f>
        <v>0</v>
      </c>
    </row>
    <row r="11" spans="1:7" ht="15.75" thickBot="1" x14ac:dyDescent="0.3">
      <c r="A11" s="32" t="s">
        <v>108</v>
      </c>
      <c r="B11" s="34">
        <f>B7+B9+B10</f>
        <v>4112</v>
      </c>
      <c r="C11" s="34">
        <f>C7+C9+C10</f>
        <v>32454</v>
      </c>
      <c r="D11" s="34">
        <f>D7+D9+D10</f>
        <v>709106</v>
      </c>
      <c r="E11" s="34">
        <f>E7+E9+E10</f>
        <v>745672</v>
      </c>
    </row>
    <row r="12" spans="1:7" x14ac:dyDescent="0.25">
      <c r="A12" s="3" t="s">
        <v>0</v>
      </c>
      <c r="B12" s="6"/>
      <c r="C12" s="6">
        <f>C7+C10-C11</f>
        <v>0</v>
      </c>
      <c r="D12" s="6">
        <f>D7+D10-D11+D8</f>
        <v>0</v>
      </c>
      <c r="E12" s="6">
        <f>E7+E10-E11+E8</f>
        <v>0</v>
      </c>
      <c r="F12" s="10">
        <f>SUM(B12:D12)-E12</f>
        <v>0</v>
      </c>
    </row>
    <row r="13" spans="1:7" ht="15.75" thickBot="1" x14ac:dyDescent="0.3">
      <c r="A13" s="32" t="s">
        <v>91</v>
      </c>
      <c r="B13" s="34">
        <v>4112</v>
      </c>
      <c r="C13" s="34">
        <v>32440</v>
      </c>
      <c r="D13" s="34">
        <v>745185</v>
      </c>
      <c r="E13" s="34">
        <v>781737</v>
      </c>
      <c r="F13" s="10">
        <f>SUM(B13:D13)-E13</f>
        <v>0</v>
      </c>
    </row>
    <row r="14" spans="1:7" x14ac:dyDescent="0.25">
      <c r="A14" s="3" t="s">
        <v>0</v>
      </c>
      <c r="B14" s="6"/>
      <c r="C14" s="6"/>
      <c r="D14" s="6"/>
      <c r="E14" s="6"/>
      <c r="F14" s="10">
        <f>SUM(B14:D14)-E14</f>
        <v>0</v>
      </c>
    </row>
    <row r="15" spans="1:7" x14ac:dyDescent="0.25">
      <c r="A15" s="31" t="s">
        <v>52</v>
      </c>
      <c r="B15" s="8">
        <v>0</v>
      </c>
      <c r="C15" s="8">
        <v>0</v>
      </c>
      <c r="D15" s="69">
        <v>-5924</v>
      </c>
      <c r="E15" s="69">
        <f>SUM(B15:D15)</f>
        <v>-5924</v>
      </c>
      <c r="F15" s="10">
        <f>SUM(B15:D15)-E15</f>
        <v>0</v>
      </c>
    </row>
    <row r="16" spans="1:7" x14ac:dyDescent="0.25">
      <c r="A16" s="7" t="s">
        <v>54</v>
      </c>
      <c r="B16" s="9">
        <v>0</v>
      </c>
      <c r="C16" s="9">
        <v>0</v>
      </c>
      <c r="D16" s="68">
        <f>D15</f>
        <v>-5924</v>
      </c>
      <c r="E16" s="68">
        <f>SUM(B16:D16)</f>
        <v>-5924</v>
      </c>
      <c r="F16" s="10">
        <f t="shared" ref="F16:F18" si="0">SUM(B16:D16)-E16</f>
        <v>0</v>
      </c>
    </row>
    <row r="17" spans="1:6" x14ac:dyDescent="0.25">
      <c r="A17" s="3" t="s">
        <v>111</v>
      </c>
      <c r="B17" s="56"/>
      <c r="C17" s="57"/>
      <c r="D17" s="70">
        <v>-45000</v>
      </c>
      <c r="E17" s="70">
        <f>SUM(B17:D17)</f>
        <v>-45000</v>
      </c>
      <c r="F17" s="10"/>
    </row>
    <row r="18" spans="1:6" ht="15.75" thickBot="1" x14ac:dyDescent="0.3">
      <c r="A18" s="32" t="s">
        <v>109</v>
      </c>
      <c r="B18" s="34">
        <v>4112</v>
      </c>
      <c r="C18" s="34">
        <v>32440</v>
      </c>
      <c r="D18" s="34">
        <f>D13+D16+D17</f>
        <v>694261</v>
      </c>
      <c r="E18" s="34">
        <f>E13+E16+E17</f>
        <v>730813</v>
      </c>
      <c r="F18" s="10">
        <f t="shared" si="0"/>
        <v>0</v>
      </c>
    </row>
    <row r="19" spans="1:6" x14ac:dyDescent="0.25">
      <c r="A19" s="4"/>
      <c r="B19" s="4"/>
      <c r="C19" s="4"/>
      <c r="D19" s="55">
        <f>D13+D15-D18+D17</f>
        <v>0</v>
      </c>
      <c r="E19" s="55">
        <f>E13+E15-E18+E17</f>
        <v>0</v>
      </c>
    </row>
    <row r="20" spans="1:6" x14ac:dyDescent="0.25">
      <c r="A20" s="4"/>
      <c r="B20" s="4"/>
      <c r="C20" s="4"/>
      <c r="D20" s="4"/>
      <c r="E20" s="4"/>
    </row>
    <row r="21" spans="1:6" x14ac:dyDescent="0.25">
      <c r="A21" s="4"/>
      <c r="B21" s="4"/>
      <c r="C21" s="4"/>
      <c r="D21" s="4"/>
      <c r="E21" s="4"/>
    </row>
    <row r="22" spans="1:6" s="14" customFormat="1" ht="6.75" customHeight="1" x14ac:dyDescent="0.2"/>
    <row r="23" spans="1:6" hidden="1" x14ac:dyDescent="0.25"/>
    <row r="24" spans="1:6" hidden="1" x14ac:dyDescent="0.25"/>
    <row r="25" spans="1:6" hidden="1" x14ac:dyDescent="0.25"/>
    <row r="26" spans="1:6" hidden="1" x14ac:dyDescent="0.25"/>
    <row r="27" spans="1:6" hidden="1" x14ac:dyDescent="0.25"/>
    <row r="28" spans="1:6" hidden="1" x14ac:dyDescent="0.25"/>
    <row r="29" spans="1:6" hidden="1" x14ac:dyDescent="0.25"/>
    <row r="30" spans="1:6" hidden="1" x14ac:dyDescent="0.25"/>
    <row r="31" spans="1:6" hidden="1" x14ac:dyDescent="0.25"/>
    <row r="32" spans="1: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Balance Sheet</vt:lpstr>
      <vt:lpstr>PL </vt:lpstr>
      <vt:lpstr>Cash Flow</vt:lpstr>
      <vt:lpstr>Equity</vt:lpstr>
      <vt:lpstr>'PL '!DOC_TBL00015_2_1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 Klyova</dc:creator>
  <cp:lastModifiedBy>Oksana Gavrilova</cp:lastModifiedBy>
  <dcterms:created xsi:type="dcterms:W3CDTF">2015-05-26T06:53:10Z</dcterms:created>
  <dcterms:modified xsi:type="dcterms:W3CDTF">2015-11-24T13:00:02Z</dcterms:modified>
</cp:coreProperties>
</file>