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Бухгалтерия\2. Жалтырбулак АО\КАSЕ\KASE2024\2 кв2024\"/>
    </mc:Choice>
  </mc:AlternateContent>
  <xr:revisionPtr revIDLastSave="0" documentId="13_ncr:1_{C002B018-A343-4759-B70A-2FBDAA95AB01}" xr6:coauthVersionLast="47" xr6:coauthVersionMax="47" xr10:uidLastSave="{00000000-0000-0000-0000-000000000000}"/>
  <bookViews>
    <workbookView xWindow="-120" yWindow="-120" windowWidth="29040" windowHeight="15840" xr2:uid="{97E8EF84-2049-4A4D-954B-67E95569B410}"/>
  </bookViews>
  <sheets>
    <sheet name="ББ_CONS" sheetId="1" r:id="rId1"/>
    <sheet name="ОПиУ_CONS" sheetId="3" r:id="rId2"/>
    <sheet name="ДДС_CONS" sheetId="4" r:id="rId3"/>
    <sheet name="Капитал_CONS" sheetId="5" r:id="rId4"/>
  </sheets>
  <definedNames>
    <definedName name="_xlnm.Print_Area" localSheetId="0">ББ_CONS!$A$1:$D$59</definedName>
    <definedName name="_xlnm.Print_Area" localSheetId="3">Капитал_CONS!$A$1:$D$27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4" l="1"/>
  <c r="C44" i="4"/>
  <c r="C18" i="4"/>
  <c r="C33" i="4" s="1"/>
  <c r="C36" i="4" s="1"/>
  <c r="C50" i="4" s="1"/>
  <c r="C53" i="4" s="1"/>
  <c r="C26" i="3"/>
  <c r="D52" i="1"/>
  <c r="D53" i="1"/>
  <c r="B15" i="5"/>
  <c r="C14" i="5"/>
  <c r="D14" i="5" s="1"/>
  <c r="D12" i="5"/>
  <c r="D11" i="5"/>
  <c r="B49" i="4"/>
  <c r="B44" i="4"/>
  <c r="B18" i="4"/>
  <c r="B33" i="4" s="1"/>
  <c r="B36" i="4" s="1"/>
  <c r="C11" i="3"/>
  <c r="C18" i="3" s="1"/>
  <c r="C21" i="3" s="1"/>
  <c r="C23" i="3" s="1"/>
  <c r="C25" i="3" s="1"/>
  <c r="D11" i="3"/>
  <c r="D18" i="3" s="1"/>
  <c r="D21" i="3" s="1"/>
  <c r="C50" i="1"/>
  <c r="C41" i="1"/>
  <c r="C34" i="1"/>
  <c r="C28" i="1"/>
  <c r="C18" i="1"/>
  <c r="D18" i="1"/>
  <c r="D50" i="1"/>
  <c r="D41" i="1"/>
  <c r="D34" i="1"/>
  <c r="D28" i="1"/>
  <c r="E33" i="1" l="1"/>
  <c r="C16" i="5"/>
  <c r="D51" i="1"/>
  <c r="C15" i="5"/>
  <c r="D23" i="3"/>
  <c r="D25" i="3" s="1"/>
  <c r="D26" i="3" s="1"/>
  <c r="B50" i="4"/>
  <c r="B53" i="4" s="1"/>
  <c r="C51" i="1"/>
  <c r="C52" i="1" s="1"/>
  <c r="D29" i="1"/>
  <c r="C29" i="1"/>
  <c r="D16" i="5" l="1"/>
  <c r="D18" i="5" s="1"/>
  <c r="C18" i="5"/>
  <c r="C19" i="5" s="1"/>
  <c r="D19" i="5" s="1"/>
  <c r="D15" i="5"/>
  <c r="C53" i="1"/>
</calcChain>
</file>

<file path=xl/sharedStrings.xml><?xml version="1.0" encoding="utf-8"?>
<sst xmlns="http://schemas.openxmlformats.org/spreadsheetml/2006/main" count="166" uniqueCount="135">
  <si>
    <t>АО "Жалтырбулак"</t>
  </si>
  <si>
    <t>ПРОМЕЖУТОЧНЫЙ СОКРАЩЕННЫЙ КОНСОЛИДИРОВАННЫЙ</t>
  </si>
  <si>
    <t>ОТЧЕТ О ФИНАНСОВОМ ПОЛОЖЕНИИ</t>
  </si>
  <si>
    <t>В тыс.тенге</t>
  </si>
  <si>
    <t>Показатели</t>
  </si>
  <si>
    <t xml:space="preserve">Прим. </t>
  </si>
  <si>
    <t xml:space="preserve">АКТИВЫ </t>
  </si>
  <si>
    <t>Долгосрочные активы</t>
  </si>
  <si>
    <t>Активы по разведке и оценке</t>
  </si>
  <si>
    <t>Средства, ограниченные в использовании</t>
  </si>
  <si>
    <t>Основные средства</t>
  </si>
  <si>
    <t>Нематериальные активы</t>
  </si>
  <si>
    <t xml:space="preserve">Инвестиции              </t>
  </si>
  <si>
    <t>НДС к возмещению, долгосрочная часть</t>
  </si>
  <si>
    <t xml:space="preserve">Долгосрочная дебиторская задолженность                    </t>
  </si>
  <si>
    <t>Прочие долгосрочные активы</t>
  </si>
  <si>
    <t>Текущие активы</t>
  </si>
  <si>
    <t>Запасы</t>
  </si>
  <si>
    <t xml:space="preserve">Авансы выданные </t>
  </si>
  <si>
    <t>Дебиторская задолженность</t>
  </si>
  <si>
    <t>Предоплата по КПН</t>
  </si>
  <si>
    <t>НДС к возмещению</t>
  </si>
  <si>
    <t>Передоплата по прочим налогам и другим платежам в бюджет</t>
  </si>
  <si>
    <t>Денежные средства и их эквиваленты</t>
  </si>
  <si>
    <t>Прочие текущие активы</t>
  </si>
  <si>
    <t xml:space="preserve">ИТОГО АКТИВОВ </t>
  </si>
  <si>
    <t xml:space="preserve">КАПИТАЛ </t>
  </si>
  <si>
    <t>Уставный капитал</t>
  </si>
  <si>
    <t>Накопленные убытки</t>
  </si>
  <si>
    <t>ИТОГО КАПИТАЛ</t>
  </si>
  <si>
    <r>
      <t>ОБ</t>
    </r>
    <r>
      <rPr>
        <b/>
        <sz val="10"/>
        <rFont val="Arial"/>
        <family val="2"/>
        <charset val="204"/>
      </rPr>
      <t>ЯЗАТЕЛЬСТВА</t>
    </r>
  </si>
  <si>
    <t>Долгосрочные обязательства</t>
  </si>
  <si>
    <t xml:space="preserve">Займы, долгосрочная часть </t>
  </si>
  <si>
    <t>Обязательства по прочим налогам и другим платежам в бюджет, долгосрочная часть</t>
  </si>
  <si>
    <t>Обязательства по восстановлению участка</t>
  </si>
  <si>
    <t>Текущие обязательства</t>
  </si>
  <si>
    <t xml:space="preserve">Займы, текущая часть </t>
  </si>
  <si>
    <t>Кредиторская задолженность</t>
  </si>
  <si>
    <t>Авансы полученные</t>
  </si>
  <si>
    <t>КПН к оплате</t>
  </si>
  <si>
    <t>Обязательства по прочим налогам и другим платежам в бюджет</t>
  </si>
  <si>
    <t>Обязательства по контракту на недропользование</t>
  </si>
  <si>
    <t>Прочие текущие обязательства</t>
  </si>
  <si>
    <t xml:space="preserve">ИТОГО ОБЯЗАТЕЛЬСТВА </t>
  </si>
  <si>
    <t>ИТОГО КАПИТАЛ И ОБЯЗАТЕЛЬСТВА</t>
  </si>
  <si>
    <t>Балансовая стоимость акции, тенге</t>
  </si>
  <si>
    <t xml:space="preserve">Руководитель                                                Сейдуллаев Алимбек Адайбекович </t>
  </si>
  <si>
    <t xml:space="preserve">                                                                             (фамилия, имя, отчество)</t>
  </si>
  <si>
    <t>(подпись)</t>
  </si>
  <si>
    <t>Главный бухгалтер                                      Ниетбаева Гульнар Мукановна</t>
  </si>
  <si>
    <t xml:space="preserve">                                                                        (фамилия, имя, отчество)</t>
  </si>
  <si>
    <t>ОТЧЕТ О СОВОКУПНОМ ДОХОДЕ</t>
  </si>
  <si>
    <t>Доходы</t>
  </si>
  <si>
    <t>Себестоимость</t>
  </si>
  <si>
    <t xml:space="preserve">Валовая прибыль </t>
  </si>
  <si>
    <t>Расходы по реализации</t>
  </si>
  <si>
    <t>Общие и административные расходы</t>
  </si>
  <si>
    <t>Изменения в резервах</t>
  </si>
  <si>
    <t>Доходы / (убытки) по курсовой разнице, нетто</t>
  </si>
  <si>
    <t>прибыль от выгодной покупки</t>
  </si>
  <si>
    <t>Прочие доходы / (расходы), нетто</t>
  </si>
  <si>
    <t xml:space="preserve">Операционная прибыль </t>
  </si>
  <si>
    <t>Доходы по финансированию</t>
  </si>
  <si>
    <t>Затраты по финансированию</t>
  </si>
  <si>
    <t>Прибыль/ (убыток) до налогобложения</t>
  </si>
  <si>
    <t>Расходы по корпоративному подоходному налогу</t>
  </si>
  <si>
    <t>Чистая прибыль / (убыток) за период</t>
  </si>
  <si>
    <t>Прочий совокупный доход</t>
  </si>
  <si>
    <t>Итого совокупный доход / (убыток) за период</t>
  </si>
  <si>
    <t>Убыток на акцию</t>
  </si>
  <si>
    <t>Главный бухгалтер                                        Ниетбаева Гульнар Мукановна</t>
  </si>
  <si>
    <t>ОТЧЕТ О ДВИЖЕНИИ ДЕНЕЖНЫХ СРЕДСТВ (косвенный метод)</t>
  </si>
  <si>
    <t>Наименование показателей</t>
  </si>
  <si>
    <t>ОПЕРАЦИОННАЯ ДЕЯТЕЛЬНОСТЬ:</t>
  </si>
  <si>
    <t>Убыток до налогообложения</t>
  </si>
  <si>
    <t>Корректировки на:</t>
  </si>
  <si>
    <t>Износ и амортизация</t>
  </si>
  <si>
    <t>Изменение в резерве</t>
  </si>
  <si>
    <t>Доходы / (убытки) от курсовой разницы, нетто</t>
  </si>
  <si>
    <t>Изменения в оборотном капитале:</t>
  </si>
  <si>
    <t>изменения в запасах</t>
  </si>
  <si>
    <t>Изменение в авансах выданных</t>
  </si>
  <si>
    <t>Изменение в дебиторской задолженности</t>
  </si>
  <si>
    <t xml:space="preserve">Изменение в НДС к возмещению </t>
  </si>
  <si>
    <t>Изменение в предоплате по прочим налогам и другим платежам в бюджет</t>
  </si>
  <si>
    <t>Изменение в прочих текущих активах</t>
  </si>
  <si>
    <t>Изменение в кредиторской задолженности</t>
  </si>
  <si>
    <t>Изменение в авансах полученных</t>
  </si>
  <si>
    <t>Изменение в обязательствах по прочим налогам и другим платежам в бюджет</t>
  </si>
  <si>
    <t>Изменение в прочих текущих обязательствах</t>
  </si>
  <si>
    <t>Изменение в обязательствах по контракту</t>
  </si>
  <si>
    <t>Изменение в НДС к оплате</t>
  </si>
  <si>
    <t>Корпоративный подоходный налог уплаченный</t>
  </si>
  <si>
    <t>Проценты оплаченные</t>
  </si>
  <si>
    <t>Чистые денежные потоки от операционной деятельности</t>
  </si>
  <si>
    <t>ИНВЕСТИЦИОННАЯ ДЕЯТЕЛЬНОСТЬ:</t>
  </si>
  <si>
    <t>Приобретение основных средств</t>
  </si>
  <si>
    <t>Приобретение активов по разведке и оценке</t>
  </si>
  <si>
    <t>Размещение денежных средств, ограниченных в использовании</t>
  </si>
  <si>
    <t>Снятие денежных средств с депозитов</t>
  </si>
  <si>
    <t>Чистые денежные потоки от инвестиционной деятельности</t>
  </si>
  <si>
    <t>ФИНАНСОВАЯ ДЕЯТЕЛЬНОСТЬ:</t>
  </si>
  <si>
    <t>Поступления от займов</t>
  </si>
  <si>
    <t>Погашение займов</t>
  </si>
  <si>
    <t>Чистые денежные потоки от финансовой деятельности</t>
  </si>
  <si>
    <t>Чистое изменение в денежных средствах и их эквивалентах</t>
  </si>
  <si>
    <t>Курсовая разница по денежным средствам и их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</si>
  <si>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</si>
  <si>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</si>
  <si>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 xml:space="preserve">Руководитель                                                 Сейдуллаев Алимбек Адайбекович </t>
  </si>
  <si>
    <t xml:space="preserve">ОТЧЕТ ОБ ИЗМЕНЕНИЯХ В КАПИТАЛЕ </t>
  </si>
  <si>
    <t>Показатель</t>
  </si>
  <si>
    <t>Нераспределенный убыток</t>
  </si>
  <si>
    <t>ИТОГО</t>
  </si>
  <si>
    <t>Чистая прибыль/ (убыток) за период</t>
  </si>
  <si>
    <t>Итого совокупный доход 
(стр. 040+/-стр. 050)</t>
  </si>
  <si>
    <t>Чистая прибыль/убыток за период</t>
  </si>
  <si>
    <t>Руководитель</t>
  </si>
  <si>
    <t xml:space="preserve">Сейдуллаев Алимбек Адайбекович </t>
  </si>
  <si>
    <t>(фамилия, имя, отчество)</t>
  </si>
  <si>
    <t>Главный бухгалтер</t>
  </si>
  <si>
    <t xml:space="preserve"> Ниетбаева Гульнар Мукановна</t>
  </si>
  <si>
    <t>Приобретение инвестиций</t>
  </si>
  <si>
    <t>Изменение в прочих долгосрочных активах</t>
  </si>
  <si>
    <t xml:space="preserve">на 31.12. 2023 </t>
  </si>
  <si>
    <t xml:space="preserve">На 01.01 2023 </t>
  </si>
  <si>
    <t>На 31.12. 2023</t>
  </si>
  <si>
    <t>По состоянию на 30 июня 2024 года</t>
  </si>
  <si>
    <t>на 30.06.2024</t>
  </si>
  <si>
    <t>За шесть мясяцев, закончившиеся 30 июня 2024 года</t>
  </si>
  <si>
    <t>30 июня 2024 года</t>
  </si>
  <si>
    <t xml:space="preserve"> 30 июня 2023 года</t>
  </si>
  <si>
    <t>За шесть месяцев, закончившиеся</t>
  </si>
  <si>
    <t>30 июня 2023года</t>
  </si>
  <si>
    <t>На 31.06.2024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</si>
</sst>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,"/>
    <numFmt numFmtId="165" formatCode="_-* #,##0_-;\-* #,##0_-;_-* &quot;-&quot;??_-;_-@_-"/>
    <numFmt numFmtId="166" formatCode="_ * #,##0_)_ ;_ * \(#,##0\)_ ;_ * &quot;-&quot;??_)_ ;_ @_ "/>
    <numFmt numFmtId="167" formatCode="_ * #,##0.00_)_ ;_ * \(#,##0.00\)_ ;_ * &quot;-&quot;??_)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u/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i/>
      <u/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  <font>
      <b/>
      <sz val="9"/>
      <name val="Arial"/>
      <family val="2"/>
      <charset val="178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7" fontId="14" fillId="0" borderId="0" applyFont="0" applyFill="0" applyBorder="0" applyAlignment="0" applyProtection="0"/>
    <xf numFmtId="0" fontId="2" fillId="0" borderId="0"/>
  </cellStyleXfs>
  <cellXfs count="17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wrapText="1"/>
    </xf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164" fontId="10" fillId="2" borderId="3" xfId="2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12" fillId="2" borderId="3" xfId="2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165" fontId="10" fillId="2" borderId="6" xfId="1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64" fontId="10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164" fontId="13" fillId="2" borderId="3" xfId="2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3" fontId="10" fillId="2" borderId="13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Alignment="1">
      <alignment horizontal="right"/>
    </xf>
    <xf numFmtId="0" fontId="10" fillId="0" borderId="17" xfId="0" applyFont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164" fontId="4" fillId="2" borderId="17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10" fillId="2" borderId="12" xfId="1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164" fontId="13" fillId="2" borderId="11" xfId="2" applyNumberFormat="1" applyFont="1" applyFill="1" applyBorder="1" applyAlignment="1">
      <alignment horizontal="right" vertical="center"/>
    </xf>
    <xf numFmtId="3" fontId="0" fillId="0" borderId="8" xfId="0" applyNumberFormat="1" applyBorder="1"/>
    <xf numFmtId="3" fontId="0" fillId="0" borderId="3" xfId="0" applyNumberFormat="1" applyBorder="1"/>
    <xf numFmtId="3" fontId="0" fillId="0" borderId="4" xfId="0" applyNumberFormat="1" applyBorder="1"/>
    <xf numFmtId="165" fontId="10" fillId="2" borderId="11" xfId="1" applyNumberFormat="1" applyFont="1" applyFill="1" applyBorder="1" applyAlignment="1">
      <alignment horizontal="right" vertical="center"/>
    </xf>
    <xf numFmtId="3" fontId="10" fillId="2" borderId="12" xfId="0" applyNumberFormat="1" applyFont="1" applyFill="1" applyBorder="1" applyAlignment="1">
      <alignment horizontal="right" vertical="center"/>
    </xf>
    <xf numFmtId="165" fontId="10" fillId="0" borderId="6" xfId="1" applyNumberFormat="1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8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center" vertical="top"/>
    </xf>
    <xf numFmtId="164" fontId="10" fillId="0" borderId="3" xfId="0" applyNumberFormat="1" applyFont="1" applyBorder="1" applyAlignment="1">
      <alignment horizontal="right" vertical="center"/>
    </xf>
    <xf numFmtId="0" fontId="4" fillId="2" borderId="1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10" fillId="2" borderId="8" xfId="0" applyFont="1" applyFill="1" applyBorder="1" applyAlignment="1">
      <alignment horizontal="left" vertical="top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" fontId="10" fillId="2" borderId="0" xfId="0" applyNumberFormat="1" applyFont="1" applyFill="1" applyAlignment="1">
      <alignment horizontal="right" vertical="center"/>
    </xf>
    <xf numFmtId="4" fontId="10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17" fillId="0" borderId="0" xfId="0" applyFont="1" applyAlignment="1">
      <alignment horizontal="left"/>
    </xf>
    <xf numFmtId="0" fontId="18" fillId="0" borderId="0" xfId="4" applyFont="1"/>
    <xf numFmtId="0" fontId="19" fillId="0" borderId="0" xfId="4" applyFont="1" applyAlignment="1">
      <alignment horizontal="right" vertical="center"/>
    </xf>
    <xf numFmtId="0" fontId="19" fillId="0" borderId="0" xfId="4" applyFont="1" applyAlignment="1">
      <alignment horizontal="center" vertical="center"/>
    </xf>
    <xf numFmtId="0" fontId="20" fillId="3" borderId="3" xfId="4" applyFont="1" applyFill="1" applyBorder="1" applyAlignment="1">
      <alignment horizontal="center" vertical="top"/>
    </xf>
    <xf numFmtId="0" fontId="20" fillId="3" borderId="3" xfId="4" applyFont="1" applyFill="1" applyBorder="1" applyAlignment="1">
      <alignment vertical="top"/>
    </xf>
    <xf numFmtId="0" fontId="19" fillId="3" borderId="3" xfId="4" applyFont="1" applyFill="1" applyBorder="1" applyAlignment="1">
      <alignment vertical="top"/>
    </xf>
    <xf numFmtId="3" fontId="21" fillId="0" borderId="3" xfId="4" applyNumberFormat="1" applyFont="1" applyBorder="1" applyAlignment="1">
      <alignment vertical="top"/>
    </xf>
    <xf numFmtId="3" fontId="21" fillId="3" borderId="3" xfId="4" applyNumberFormat="1" applyFont="1" applyFill="1" applyBorder="1" applyAlignment="1">
      <alignment vertical="top"/>
    </xf>
    <xf numFmtId="3" fontId="22" fillId="0" borderId="3" xfId="4" applyNumberFormat="1" applyFont="1" applyBorder="1" applyAlignment="1">
      <alignment vertical="top"/>
    </xf>
    <xf numFmtId="0" fontId="23" fillId="0" borderId="0" xfId="0" applyFont="1"/>
    <xf numFmtId="0" fontId="19" fillId="0" borderId="3" xfId="4" applyFont="1" applyBorder="1" applyAlignment="1">
      <alignment vertical="top"/>
    </xf>
    <xf numFmtId="3" fontId="21" fillId="2" borderId="3" xfId="4" applyNumberFormat="1" applyFont="1" applyFill="1" applyBorder="1" applyAlignment="1">
      <alignment vertical="top"/>
    </xf>
    <xf numFmtId="0" fontId="21" fillId="3" borderId="3" xfId="4" applyFont="1" applyFill="1" applyBorder="1" applyAlignment="1">
      <alignment vertical="top"/>
    </xf>
    <xf numFmtId="3" fontId="22" fillId="3" borderId="3" xfId="4" applyNumberFormat="1" applyFont="1" applyFill="1" applyBorder="1" applyAlignment="1">
      <alignment vertical="top"/>
    </xf>
    <xf numFmtId="0" fontId="22" fillId="3" borderId="3" xfId="4" applyFont="1" applyFill="1" applyBorder="1" applyAlignment="1">
      <alignment vertical="top"/>
    </xf>
    <xf numFmtId="166" fontId="21" fillId="3" borderId="3" xfId="4" applyNumberFormat="1" applyFont="1" applyFill="1" applyBorder="1" applyAlignment="1">
      <alignment vertical="top"/>
    </xf>
    <xf numFmtId="0" fontId="19" fillId="0" borderId="0" xfId="4" applyFont="1" applyAlignment="1">
      <alignment horizontal="justify" vertical="center"/>
    </xf>
    <xf numFmtId="164" fontId="18" fillId="0" borderId="0" xfId="4" applyNumberFormat="1" applyFont="1"/>
    <xf numFmtId="3" fontId="18" fillId="0" borderId="0" xfId="4" applyNumberFormat="1" applyFont="1"/>
    <xf numFmtId="166" fontId="18" fillId="0" borderId="0" xfId="4" applyNumberFormat="1" applyFont="1"/>
    <xf numFmtId="0" fontId="2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3" fontId="7" fillId="2" borderId="0" xfId="0" applyNumberFormat="1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3" fontId="13" fillId="2" borderId="0" xfId="0" applyNumberFormat="1" applyFont="1" applyFill="1" applyAlignment="1">
      <alignment horizontal="left" vertical="top"/>
    </xf>
    <xf numFmtId="0" fontId="25" fillId="2" borderId="0" xfId="0" applyFont="1" applyFill="1" applyAlignment="1">
      <alignment horizontal="left" vertical="top"/>
    </xf>
    <xf numFmtId="0" fontId="15" fillId="0" borderId="2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 wrapText="1"/>
    </xf>
    <xf numFmtId="0" fontId="26" fillId="0" borderId="24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" fontId="27" fillId="0" borderId="25" xfId="0" applyNumberFormat="1" applyFont="1" applyBorder="1" applyAlignment="1">
      <alignment horizontal="center" vertical="top"/>
    </xf>
    <xf numFmtId="1" fontId="27" fillId="0" borderId="1" xfId="0" applyNumberFormat="1" applyFont="1" applyBorder="1" applyAlignment="1">
      <alignment horizontal="center" vertical="top"/>
    </xf>
    <xf numFmtId="1" fontId="27" fillId="0" borderId="3" xfId="0" applyNumberFormat="1" applyFont="1" applyBorder="1" applyAlignment="1">
      <alignment horizontal="center" vertical="top"/>
    </xf>
    <xf numFmtId="0" fontId="28" fillId="2" borderId="25" xfId="0" applyFont="1" applyFill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4" fontId="12" fillId="2" borderId="0" xfId="0" applyNumberFormat="1" applyFont="1" applyFill="1" applyAlignment="1">
      <alignment horizontal="left" vertical="top"/>
    </xf>
    <xf numFmtId="0" fontId="4" fillId="0" borderId="2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7" fillId="2" borderId="17" xfId="0" applyNumberFormat="1" applyFont="1" applyFill="1" applyBorder="1" applyAlignment="1">
      <alignment horizontal="center"/>
    </xf>
    <xf numFmtId="3" fontId="29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left" vertical="top"/>
    </xf>
    <xf numFmtId="0" fontId="10" fillId="0" borderId="17" xfId="0" applyFont="1" applyBorder="1" applyAlignment="1">
      <alignment vertical="center"/>
    </xf>
    <xf numFmtId="0" fontId="16" fillId="2" borderId="3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10" fillId="0" borderId="19" xfId="0" applyNumberFormat="1" applyFont="1" applyBorder="1" applyAlignment="1">
      <alignment horizontal="right" vertical="center"/>
    </xf>
    <xf numFmtId="3" fontId="13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top"/>
    </xf>
    <xf numFmtId="0" fontId="4" fillId="0" borderId="29" xfId="0" applyFont="1" applyBorder="1" applyAlignment="1">
      <alignment horizontal="left" vertical="top" wrapText="1"/>
    </xf>
    <xf numFmtId="3" fontId="4" fillId="0" borderId="32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3" fontId="4" fillId="0" borderId="27" xfId="0" applyNumberFormat="1" applyFont="1" applyBorder="1" applyAlignment="1">
      <alignment horizontal="right" vertical="top"/>
    </xf>
    <xf numFmtId="3" fontId="10" fillId="0" borderId="5" xfId="0" applyNumberFormat="1" applyFont="1" applyBorder="1" applyAlignment="1">
      <alignment horizontal="right" vertical="top"/>
    </xf>
    <xf numFmtId="3" fontId="10" fillId="0" borderId="12" xfId="0" applyNumberFormat="1" applyFont="1" applyBorder="1" applyAlignment="1">
      <alignment horizontal="right" vertical="top"/>
    </xf>
    <xf numFmtId="3" fontId="10" fillId="0" borderId="28" xfId="0" applyNumberFormat="1" applyFont="1" applyBorder="1" applyAlignment="1">
      <alignment horizontal="right" vertical="top"/>
    </xf>
    <xf numFmtId="3" fontId="4" fillId="0" borderId="31" xfId="0" applyNumberFormat="1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3" fontId="10" fillId="0" borderId="4" xfId="0" applyNumberFormat="1" applyFont="1" applyBorder="1" applyAlignment="1">
      <alignment horizontal="right" vertical="top"/>
    </xf>
    <xf numFmtId="3" fontId="4" fillId="0" borderId="12" xfId="0" applyNumberFormat="1" applyFont="1" applyBorder="1" applyAlignment="1">
      <alignment horizontal="right" vertical="top"/>
    </xf>
    <xf numFmtId="3" fontId="18" fillId="0" borderId="0" xfId="3" applyNumberFormat="1" applyFont="1"/>
    <xf numFmtId="3" fontId="22" fillId="0" borderId="0" xfId="3" applyNumberFormat="1" applyFont="1"/>
    <xf numFmtId="3" fontId="18" fillId="0" borderId="3" xfId="3" applyNumberFormat="1" applyFont="1" applyBorder="1"/>
    <xf numFmtId="3" fontId="20" fillId="3" borderId="3" xfId="4" applyNumberFormat="1" applyFont="1" applyFill="1" applyBorder="1" applyAlignment="1">
      <alignment vertical="top"/>
    </xf>
    <xf numFmtId="3" fontId="10" fillId="2" borderId="3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right" vertical="top"/>
    </xf>
  </cellXfs>
  <cellStyles count="5">
    <cellStyle name="Обычный" xfId="0" builtinId="0"/>
    <cellStyle name="Обычный 4" xfId="2" xr:uid="{1D94E3A8-17FF-408E-B6A0-F83B0BDBD2A3}"/>
    <cellStyle name="Обычный 6" xfId="4" xr:uid="{91B33CFE-03D7-41CA-8D9D-698EE86948FE}"/>
    <cellStyle name="Финансовый" xfId="1" builtinId="3"/>
    <cellStyle name="Финансовый 2" xfId="3" xr:uid="{32310B30-D4C0-4586-97C9-EFC3746DB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D07F-906B-4C08-8B1D-76CF9AA72660}">
  <sheetPr>
    <pageSetUpPr fitToPage="1"/>
  </sheetPr>
  <dimension ref="A1:F62"/>
  <sheetViews>
    <sheetView tabSelected="1"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56.28515625" customWidth="1"/>
    <col min="3" max="3" width="15.85546875" customWidth="1"/>
    <col min="4" max="4" width="14.85546875" customWidth="1"/>
    <col min="5" max="6" width="9.5703125" bestFit="1" customWidth="1"/>
  </cols>
  <sheetData>
    <row r="1" spans="1:4" ht="15.75" x14ac:dyDescent="0.25">
      <c r="A1" s="1" t="s">
        <v>0</v>
      </c>
      <c r="B1" s="2"/>
      <c r="C1" s="3"/>
      <c r="D1" s="2"/>
    </row>
    <row r="2" spans="1:4" x14ac:dyDescent="0.25">
      <c r="A2" s="4" t="s">
        <v>1</v>
      </c>
      <c r="B2" s="5"/>
      <c r="C2" s="6"/>
      <c r="D2" s="5"/>
    </row>
    <row r="3" spans="1:4" ht="15.75" x14ac:dyDescent="0.25">
      <c r="A3" s="4" t="s">
        <v>2</v>
      </c>
      <c r="B3" s="7"/>
      <c r="C3" s="7"/>
      <c r="D3" s="7"/>
    </row>
    <row r="4" spans="1:4" ht="15.75" x14ac:dyDescent="0.25">
      <c r="A4" s="8" t="s">
        <v>127</v>
      </c>
      <c r="B4" s="7"/>
      <c r="C4" s="7"/>
      <c r="D4" s="7"/>
    </row>
    <row r="5" spans="1:4" x14ac:dyDescent="0.25">
      <c r="A5" s="9"/>
      <c r="B5" s="9"/>
      <c r="C5" s="10"/>
      <c r="D5" s="9"/>
    </row>
    <row r="6" spans="1:4" x14ac:dyDescent="0.25">
      <c r="A6" s="11" t="s">
        <v>3</v>
      </c>
      <c r="B6" s="12"/>
      <c r="C6" s="12"/>
      <c r="D6" s="12"/>
    </row>
    <row r="7" spans="1:4" ht="28.5" customHeight="1" x14ac:dyDescent="0.25">
      <c r="A7" s="13" t="s">
        <v>4</v>
      </c>
      <c r="B7" s="13" t="s">
        <v>5</v>
      </c>
      <c r="C7" s="15" t="s">
        <v>128</v>
      </c>
      <c r="D7" s="15" t="s">
        <v>124</v>
      </c>
    </row>
    <row r="8" spans="1:4" x14ac:dyDescent="0.25">
      <c r="A8" s="16" t="s">
        <v>6</v>
      </c>
      <c r="B8" s="13"/>
      <c r="C8" s="14"/>
      <c r="D8" s="13"/>
    </row>
    <row r="9" spans="1:4" x14ac:dyDescent="0.25">
      <c r="A9" s="17" t="s">
        <v>7</v>
      </c>
      <c r="B9" s="18"/>
      <c r="C9" s="19"/>
      <c r="D9" s="18"/>
    </row>
    <row r="10" spans="1:4" x14ac:dyDescent="0.25">
      <c r="A10" s="20" t="s">
        <v>8</v>
      </c>
      <c r="B10" s="18">
        <v>4</v>
      </c>
      <c r="C10" s="22">
        <v>1655395</v>
      </c>
      <c r="D10" s="22">
        <v>1643934</v>
      </c>
    </row>
    <row r="11" spans="1:4" x14ac:dyDescent="0.25">
      <c r="A11" s="20" t="s">
        <v>9</v>
      </c>
      <c r="B11" s="18">
        <v>5</v>
      </c>
      <c r="C11" s="22">
        <v>205510</v>
      </c>
      <c r="D11" s="22">
        <v>90410</v>
      </c>
    </row>
    <row r="12" spans="1:4" x14ac:dyDescent="0.25">
      <c r="A12" s="20" t="s">
        <v>10</v>
      </c>
      <c r="B12" s="18">
        <v>6</v>
      </c>
      <c r="C12" s="22">
        <v>1998148</v>
      </c>
      <c r="D12" s="22">
        <v>2322001</v>
      </c>
    </row>
    <row r="13" spans="1:4" x14ac:dyDescent="0.25">
      <c r="A13" s="20" t="s">
        <v>11</v>
      </c>
      <c r="B13" s="18"/>
      <c r="C13" s="22">
        <v>6179</v>
      </c>
      <c r="D13" s="22">
        <v>6263</v>
      </c>
    </row>
    <row r="14" spans="1:4" x14ac:dyDescent="0.25">
      <c r="A14" s="20" t="s">
        <v>12</v>
      </c>
      <c r="B14" s="18"/>
      <c r="C14" s="22"/>
      <c r="D14" s="22">
        <v>0</v>
      </c>
    </row>
    <row r="15" spans="1:4" x14ac:dyDescent="0.25">
      <c r="A15" s="20" t="s">
        <v>13</v>
      </c>
      <c r="B15" s="18"/>
      <c r="C15" s="22">
        <v>984304</v>
      </c>
      <c r="D15" s="22">
        <v>1890933</v>
      </c>
    </row>
    <row r="16" spans="1:4" x14ac:dyDescent="0.25">
      <c r="A16" s="20" t="s">
        <v>14</v>
      </c>
      <c r="B16" s="18"/>
      <c r="C16" s="22"/>
      <c r="D16" s="22">
        <v>0</v>
      </c>
    </row>
    <row r="17" spans="1:4" ht="15.75" thickBot="1" x14ac:dyDescent="0.3">
      <c r="A17" s="23" t="s">
        <v>15</v>
      </c>
      <c r="B17" s="24"/>
      <c r="C17" s="22">
        <v>93660</v>
      </c>
      <c r="D17" s="22">
        <v>0</v>
      </c>
    </row>
    <row r="18" spans="1:4" ht="15.75" thickBot="1" x14ac:dyDescent="0.3">
      <c r="A18" s="25"/>
      <c r="B18" s="26"/>
      <c r="C18" s="27">
        <f>SUM(C10:C17)</f>
        <v>4943196</v>
      </c>
      <c r="D18" s="27">
        <f>SUM(D10:D17)</f>
        <v>5953541</v>
      </c>
    </row>
    <row r="19" spans="1:4" ht="15.75" thickBot="1" x14ac:dyDescent="0.3">
      <c r="A19" s="28" t="s">
        <v>16</v>
      </c>
      <c r="B19" s="26"/>
      <c r="C19" s="64"/>
      <c r="D19" s="63"/>
    </row>
    <row r="20" spans="1:4" x14ac:dyDescent="0.25">
      <c r="A20" s="29" t="s">
        <v>17</v>
      </c>
      <c r="B20" s="30">
        <v>8</v>
      </c>
      <c r="C20" s="65">
        <v>291315</v>
      </c>
      <c r="D20" s="22">
        <v>874194</v>
      </c>
    </row>
    <row r="21" spans="1:4" x14ac:dyDescent="0.25">
      <c r="A21" s="20" t="s">
        <v>18</v>
      </c>
      <c r="B21" s="18">
        <v>9</v>
      </c>
      <c r="C21" s="66">
        <v>86550</v>
      </c>
      <c r="D21" s="22">
        <v>64634</v>
      </c>
    </row>
    <row r="22" spans="1:4" x14ac:dyDescent="0.25">
      <c r="A22" s="20" t="s">
        <v>19</v>
      </c>
      <c r="B22" s="18">
        <v>10</v>
      </c>
      <c r="C22" s="66">
        <v>157397</v>
      </c>
      <c r="D22" s="22">
        <v>101573</v>
      </c>
    </row>
    <row r="23" spans="1:4" x14ac:dyDescent="0.25">
      <c r="A23" s="20" t="s">
        <v>20</v>
      </c>
      <c r="B23" s="18"/>
      <c r="C23" s="66">
        <v>23596</v>
      </c>
      <c r="D23" s="22"/>
    </row>
    <row r="24" spans="1:4" x14ac:dyDescent="0.25">
      <c r="A24" s="20" t="s">
        <v>21</v>
      </c>
      <c r="B24" s="18"/>
      <c r="C24" s="66">
        <v>1550629</v>
      </c>
      <c r="D24" s="22">
        <v>520163</v>
      </c>
    </row>
    <row r="25" spans="1:4" x14ac:dyDescent="0.25">
      <c r="A25" s="20" t="s">
        <v>22</v>
      </c>
      <c r="B25" s="18"/>
      <c r="C25" s="66">
        <v>83048</v>
      </c>
      <c r="D25" s="22">
        <v>33144</v>
      </c>
    </row>
    <row r="26" spans="1:4" x14ac:dyDescent="0.25">
      <c r="A26" s="32" t="s">
        <v>23</v>
      </c>
      <c r="B26" s="33">
        <v>12</v>
      </c>
      <c r="C26" s="66">
        <v>319911</v>
      </c>
      <c r="D26" s="22">
        <v>25492</v>
      </c>
    </row>
    <row r="27" spans="1:4" ht="15.75" thickBot="1" x14ac:dyDescent="0.3">
      <c r="A27" s="34" t="s">
        <v>24</v>
      </c>
      <c r="B27" s="24"/>
      <c r="C27" s="67">
        <v>75583</v>
      </c>
      <c r="D27" s="22">
        <v>55783</v>
      </c>
    </row>
    <row r="28" spans="1:4" ht="15.75" thickBot="1" x14ac:dyDescent="0.3">
      <c r="A28" s="36"/>
      <c r="B28" s="37"/>
      <c r="C28" s="68">
        <f>C20+C21+C22+C23+C24+C25+C26+C27</f>
        <v>2588029</v>
      </c>
      <c r="D28" s="62">
        <f>D20+D21+D22+D23+D24+D25+D26+D27</f>
        <v>1674983</v>
      </c>
    </row>
    <row r="29" spans="1:4" ht="15.75" thickBot="1" x14ac:dyDescent="0.3">
      <c r="A29" s="38" t="s">
        <v>25</v>
      </c>
      <c r="B29" s="37"/>
      <c r="C29" s="70">
        <f>C18+C28</f>
        <v>7531225</v>
      </c>
      <c r="D29" s="70">
        <f>D18+D28</f>
        <v>7628524</v>
      </c>
    </row>
    <row r="30" spans="1:4" x14ac:dyDescent="0.25">
      <c r="A30" s="39"/>
      <c r="B30" s="40"/>
      <c r="C30" s="41"/>
      <c r="D30" s="40"/>
    </row>
    <row r="31" spans="1:4" x14ac:dyDescent="0.25">
      <c r="A31" s="17" t="s">
        <v>26</v>
      </c>
      <c r="B31" s="18"/>
      <c r="C31" s="41"/>
      <c r="D31" s="18"/>
    </row>
    <row r="32" spans="1:4" x14ac:dyDescent="0.25">
      <c r="A32" s="20" t="s">
        <v>27</v>
      </c>
      <c r="B32" s="18">
        <v>14</v>
      </c>
      <c r="C32" s="22">
        <v>186981</v>
      </c>
      <c r="D32" s="22">
        <v>186981</v>
      </c>
    </row>
    <row r="33" spans="1:6" ht="12" customHeight="1" thickBot="1" x14ac:dyDescent="0.3">
      <c r="A33" s="23" t="s">
        <v>28</v>
      </c>
      <c r="B33" s="18"/>
      <c r="C33" s="22">
        <v>-2088795</v>
      </c>
      <c r="D33" s="22">
        <v>-3343654</v>
      </c>
      <c r="E33" s="94">
        <f>C33-D33-ОПиУ_CONS!C25</f>
        <v>0</v>
      </c>
      <c r="F33" s="94"/>
    </row>
    <row r="34" spans="1:6" ht="15.75" thickBot="1" x14ac:dyDescent="0.3">
      <c r="A34" s="28" t="s">
        <v>29</v>
      </c>
      <c r="B34" s="42"/>
      <c r="C34" s="69">
        <f>SUM(C32:C33)</f>
        <v>-1901814</v>
      </c>
      <c r="D34" s="69">
        <f>SUM(D32:D33)</f>
        <v>-3156673</v>
      </c>
    </row>
    <row r="35" spans="1:6" x14ac:dyDescent="0.25">
      <c r="A35" s="12"/>
      <c r="B35" s="12"/>
      <c r="C35" s="41"/>
      <c r="D35" s="12"/>
    </row>
    <row r="36" spans="1:6" x14ac:dyDescent="0.25">
      <c r="A36" s="17" t="s">
        <v>30</v>
      </c>
      <c r="B36" s="18"/>
      <c r="C36" s="21"/>
      <c r="D36" s="18"/>
    </row>
    <row r="37" spans="1:6" x14ac:dyDescent="0.25">
      <c r="A37" s="17" t="s">
        <v>31</v>
      </c>
      <c r="B37" s="18"/>
      <c r="C37" s="21"/>
      <c r="D37" s="18"/>
    </row>
    <row r="38" spans="1:6" x14ac:dyDescent="0.25">
      <c r="A38" s="20" t="s">
        <v>32</v>
      </c>
      <c r="B38" s="18">
        <v>13</v>
      </c>
      <c r="C38" s="22">
        <v>1383544</v>
      </c>
      <c r="D38" s="22"/>
    </row>
    <row r="39" spans="1:6" ht="24" x14ac:dyDescent="0.25">
      <c r="A39" s="45" t="s">
        <v>33</v>
      </c>
      <c r="B39" s="18"/>
      <c r="C39" s="22">
        <v>626535</v>
      </c>
      <c r="D39" s="46"/>
    </row>
    <row r="40" spans="1:6" ht="15.75" thickBot="1" x14ac:dyDescent="0.3">
      <c r="A40" s="23" t="s">
        <v>34</v>
      </c>
      <c r="B40" s="24">
        <v>13</v>
      </c>
      <c r="C40" s="22">
        <v>398692</v>
      </c>
      <c r="D40" s="22">
        <v>398692</v>
      </c>
    </row>
    <row r="41" spans="1:6" ht="15.75" thickBot="1" x14ac:dyDescent="0.3">
      <c r="A41" s="38"/>
      <c r="B41" s="47"/>
      <c r="C41" s="43">
        <f>C38+C39+C40</f>
        <v>2408771</v>
      </c>
      <c r="D41" s="43">
        <f>D38+D39+D40</f>
        <v>398692</v>
      </c>
    </row>
    <row r="42" spans="1:6" x14ac:dyDescent="0.25">
      <c r="A42" s="17" t="s">
        <v>35</v>
      </c>
      <c r="B42" s="18"/>
      <c r="C42" s="41"/>
      <c r="D42" s="18"/>
    </row>
    <row r="43" spans="1:6" x14ac:dyDescent="0.25">
      <c r="A43" s="20" t="s">
        <v>36</v>
      </c>
      <c r="B43" s="18">
        <v>16</v>
      </c>
      <c r="C43" s="22">
        <v>5024179</v>
      </c>
      <c r="D43" s="22">
        <v>6397593</v>
      </c>
    </row>
    <row r="44" spans="1:6" x14ac:dyDescent="0.25">
      <c r="A44" s="48" t="s">
        <v>37</v>
      </c>
      <c r="B44" s="40">
        <v>17</v>
      </c>
      <c r="C44" s="22">
        <v>1161687</v>
      </c>
      <c r="D44" s="22">
        <v>2039423</v>
      </c>
    </row>
    <row r="45" spans="1:6" x14ac:dyDescent="0.25">
      <c r="A45" s="20" t="s">
        <v>38</v>
      </c>
      <c r="B45" s="18">
        <v>18</v>
      </c>
      <c r="C45" s="22">
        <v>16000</v>
      </c>
      <c r="D45" s="22">
        <v>60328</v>
      </c>
    </row>
    <row r="46" spans="1:6" x14ac:dyDescent="0.25">
      <c r="A46" s="20" t="s">
        <v>39</v>
      </c>
      <c r="B46" s="18"/>
      <c r="C46" s="22">
        <v>113874</v>
      </c>
      <c r="D46" s="22">
        <v>217116</v>
      </c>
    </row>
    <row r="47" spans="1:6" x14ac:dyDescent="0.25">
      <c r="A47" s="49" t="s">
        <v>40</v>
      </c>
      <c r="B47" s="18">
        <v>19</v>
      </c>
      <c r="C47" s="22">
        <v>408267</v>
      </c>
      <c r="D47" s="22">
        <v>1350843</v>
      </c>
    </row>
    <row r="48" spans="1:6" x14ac:dyDescent="0.25">
      <c r="A48" s="20" t="s">
        <v>41</v>
      </c>
      <c r="B48" s="18">
        <v>20</v>
      </c>
      <c r="C48" s="22">
        <v>193710</v>
      </c>
      <c r="D48" s="22">
        <v>193710</v>
      </c>
    </row>
    <row r="49" spans="1:4" ht="15.75" thickBot="1" x14ac:dyDescent="0.3">
      <c r="A49" s="23" t="s">
        <v>42</v>
      </c>
      <c r="B49" s="24"/>
      <c r="C49" s="22">
        <v>106551</v>
      </c>
      <c r="D49" s="22">
        <v>127492</v>
      </c>
    </row>
    <row r="50" spans="1:4" ht="15.75" thickBot="1" x14ac:dyDescent="0.3">
      <c r="A50" s="25"/>
      <c r="B50" s="50"/>
      <c r="C50" s="43">
        <f>SUM(C43:C49)</f>
        <v>7024268</v>
      </c>
      <c r="D50" s="43">
        <f>SUM(D43:D49)</f>
        <v>10386505</v>
      </c>
    </row>
    <row r="51" spans="1:4" x14ac:dyDescent="0.25">
      <c r="A51" s="51" t="s">
        <v>43</v>
      </c>
      <c r="B51" s="30"/>
      <c r="C51" s="52">
        <f>C41+C50</f>
        <v>9433039</v>
      </c>
      <c r="D51" s="52">
        <f>D41+D50</f>
        <v>10785197</v>
      </c>
    </row>
    <row r="52" spans="1:4" x14ac:dyDescent="0.25">
      <c r="A52" s="17" t="s">
        <v>44</v>
      </c>
      <c r="B52" s="13"/>
      <c r="C52" s="71">
        <f>C51+C34</f>
        <v>7531225</v>
      </c>
      <c r="D52" s="71">
        <f>D51+D34</f>
        <v>7628524</v>
      </c>
    </row>
    <row r="53" spans="1:4" x14ac:dyDescent="0.25">
      <c r="A53" s="17" t="s">
        <v>45</v>
      </c>
      <c r="B53" s="18"/>
      <c r="C53" s="171">
        <f>(C29-C13-C51)/C32*1000+0.01</f>
        <v>-10204.197914173099</v>
      </c>
      <c r="D53" s="171">
        <f>D34/D32*1000</f>
        <v>-16882.319593969441</v>
      </c>
    </row>
    <row r="54" spans="1:4" x14ac:dyDescent="0.25">
      <c r="A54" s="12"/>
      <c r="B54" s="12"/>
      <c r="C54" s="53"/>
      <c r="D54" s="53"/>
    </row>
    <row r="55" spans="1:4" x14ac:dyDescent="0.25">
      <c r="A55" s="5"/>
      <c r="B55" s="5"/>
      <c r="C55" s="5"/>
      <c r="D55" s="5"/>
    </row>
    <row r="56" spans="1:4" x14ac:dyDescent="0.25">
      <c r="A56" s="54" t="s">
        <v>46</v>
      </c>
      <c r="B56" s="55"/>
      <c r="C56" s="57"/>
      <c r="D56" s="55"/>
    </row>
    <row r="57" spans="1:4" x14ac:dyDescent="0.25">
      <c r="A57" s="58" t="s">
        <v>47</v>
      </c>
      <c r="B57" s="58"/>
      <c r="C57" s="59"/>
      <c r="D57" s="58"/>
    </row>
    <row r="58" spans="1:4" x14ac:dyDescent="0.25">
      <c r="A58" s="55" t="s">
        <v>49</v>
      </c>
      <c r="B58" s="55"/>
      <c r="C58" s="57"/>
      <c r="D58" s="55"/>
    </row>
    <row r="59" spans="1:4" x14ac:dyDescent="0.25">
      <c r="A59" s="60" t="s">
        <v>50</v>
      </c>
      <c r="B59" s="60"/>
      <c r="C59" s="59"/>
      <c r="D59" s="60"/>
    </row>
    <row r="60" spans="1:4" x14ac:dyDescent="0.25">
      <c r="A60" s="61"/>
      <c r="B60" s="61"/>
      <c r="C60" s="2"/>
      <c r="D60" s="61"/>
    </row>
    <row r="61" spans="1:4" x14ac:dyDescent="0.25">
      <c r="A61" s="2"/>
      <c r="B61" s="2"/>
      <c r="C61" s="2"/>
    </row>
    <row r="62" spans="1:4" x14ac:dyDescent="0.25">
      <c r="A62" s="2"/>
      <c r="B62" s="2"/>
      <c r="C62" s="2"/>
    </row>
  </sheetData>
  <pageMargins left="0.11811023622047245" right="0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1D8B-E09F-458D-B7E5-4DB7C5E1C9F8}">
  <dimension ref="A1:D37"/>
  <sheetViews>
    <sheetView view="pageBreakPreview" zoomScale="112" zoomScaleNormal="100" zoomScaleSheetLayoutView="112" workbookViewId="0">
      <selection activeCell="C17" sqref="C17:D17"/>
    </sheetView>
  </sheetViews>
  <sheetFormatPr defaultRowHeight="15" x14ac:dyDescent="0.25"/>
  <cols>
    <col min="1" max="1" width="43.7109375" customWidth="1"/>
    <col min="2" max="2" width="9.140625" customWidth="1"/>
    <col min="3" max="4" width="14.140625" customWidth="1"/>
    <col min="6" max="6" width="14.140625" customWidth="1"/>
  </cols>
  <sheetData>
    <row r="1" spans="1:4" ht="15.75" x14ac:dyDescent="0.25">
      <c r="A1" s="1" t="s">
        <v>0</v>
      </c>
      <c r="B1" s="72"/>
      <c r="C1" s="73"/>
      <c r="D1" s="74"/>
    </row>
    <row r="2" spans="1:4" x14ac:dyDescent="0.25">
      <c r="A2" s="4" t="s">
        <v>1</v>
      </c>
      <c r="B2" s="5"/>
      <c r="C2" s="6"/>
      <c r="D2" s="6"/>
    </row>
    <row r="3" spans="1:4" ht="15.75" x14ac:dyDescent="0.25">
      <c r="A3" s="4" t="s">
        <v>51</v>
      </c>
      <c r="B3" s="7"/>
      <c r="C3" s="7"/>
      <c r="D3" s="7"/>
    </row>
    <row r="4" spans="1:4" ht="15.75" x14ac:dyDescent="0.25">
      <c r="A4" s="8" t="s">
        <v>129</v>
      </c>
      <c r="B4" s="7"/>
      <c r="C4" s="7"/>
      <c r="D4" s="7"/>
    </row>
    <row r="5" spans="1:4" ht="6.75" customHeight="1" x14ac:dyDescent="0.25">
      <c r="A5" s="9"/>
      <c r="B5" s="9"/>
      <c r="C5" s="9"/>
      <c r="D5" s="9"/>
    </row>
    <row r="6" spans="1:4" x14ac:dyDescent="0.25">
      <c r="A6" s="9"/>
      <c r="B6" s="9"/>
      <c r="C6" s="9"/>
      <c r="D6" s="9"/>
    </row>
    <row r="7" spans="1:4" ht="28.5" customHeight="1" x14ac:dyDescent="0.25">
      <c r="A7" s="11" t="s">
        <v>3</v>
      </c>
      <c r="B7" s="12"/>
      <c r="C7" s="172" t="s">
        <v>132</v>
      </c>
      <c r="D7" s="173"/>
    </row>
    <row r="8" spans="1:4" ht="36.75" customHeight="1" x14ac:dyDescent="0.25">
      <c r="A8" s="18" t="s">
        <v>4</v>
      </c>
      <c r="B8" s="13" t="s">
        <v>5</v>
      </c>
      <c r="C8" s="14" t="s">
        <v>130</v>
      </c>
      <c r="D8" s="15" t="s">
        <v>131</v>
      </c>
    </row>
    <row r="9" spans="1:4" x14ac:dyDescent="0.25">
      <c r="A9" s="20" t="s">
        <v>52</v>
      </c>
      <c r="B9" s="18">
        <v>21</v>
      </c>
      <c r="C9" s="91">
        <v>4750176</v>
      </c>
      <c r="D9" s="91">
        <v>2594182</v>
      </c>
    </row>
    <row r="10" spans="1:4" x14ac:dyDescent="0.25">
      <c r="A10" s="75" t="s">
        <v>53</v>
      </c>
      <c r="B10" s="76">
        <v>22</v>
      </c>
      <c r="C10" s="92">
        <v>3123525</v>
      </c>
      <c r="D10" s="92">
        <v>2570805</v>
      </c>
    </row>
    <row r="11" spans="1:4" x14ac:dyDescent="0.25">
      <c r="A11" s="51" t="s">
        <v>54</v>
      </c>
      <c r="B11" s="30"/>
      <c r="C11" s="93">
        <f>C9-C10</f>
        <v>1626651</v>
      </c>
      <c r="D11" s="93">
        <f>D9-D10</f>
        <v>23377</v>
      </c>
    </row>
    <row r="12" spans="1:4" x14ac:dyDescent="0.25">
      <c r="A12" s="29" t="s">
        <v>55</v>
      </c>
      <c r="B12" s="30"/>
      <c r="C12" s="92">
        <v>7319</v>
      </c>
      <c r="D12" s="92">
        <v>5304</v>
      </c>
    </row>
    <row r="13" spans="1:4" x14ac:dyDescent="0.25">
      <c r="A13" s="78" t="s">
        <v>56</v>
      </c>
      <c r="B13" s="79">
        <v>23</v>
      </c>
      <c r="C13" s="92">
        <v>363441</v>
      </c>
      <c r="D13" s="149">
        <v>409652</v>
      </c>
    </row>
    <row r="14" spans="1:4" x14ac:dyDescent="0.25">
      <c r="A14" s="20" t="s">
        <v>57</v>
      </c>
      <c r="B14" s="80"/>
      <c r="C14" s="92"/>
      <c r="D14" s="150"/>
    </row>
    <row r="15" spans="1:4" x14ac:dyDescent="0.25">
      <c r="A15" s="29" t="s">
        <v>58</v>
      </c>
      <c r="B15" s="30">
        <v>24</v>
      </c>
      <c r="C15" s="92">
        <v>-3433</v>
      </c>
      <c r="D15" s="91">
        <v>4544</v>
      </c>
    </row>
    <row r="16" spans="1:4" x14ac:dyDescent="0.25">
      <c r="A16" s="29" t="s">
        <v>59</v>
      </c>
      <c r="B16" s="30"/>
      <c r="C16" s="92"/>
      <c r="D16" s="91"/>
    </row>
    <row r="17" spans="1:4" x14ac:dyDescent="0.25">
      <c r="A17" s="29" t="s">
        <v>60</v>
      </c>
      <c r="B17" s="30">
        <v>25</v>
      </c>
      <c r="C17" s="92">
        <v>-1275</v>
      </c>
      <c r="D17" s="92">
        <v>-29345</v>
      </c>
    </row>
    <row r="18" spans="1:4" x14ac:dyDescent="0.25">
      <c r="A18" s="81" t="s">
        <v>61</v>
      </c>
      <c r="B18" s="77"/>
      <c r="C18" s="93">
        <f>C11-C12-C13+C14+C15+C17</f>
        <v>1251183</v>
      </c>
      <c r="D18" s="151">
        <f>D11-D12-D13+D14+D15+D17</f>
        <v>-416380</v>
      </c>
    </row>
    <row r="19" spans="1:4" x14ac:dyDescent="0.25">
      <c r="A19" s="20" t="s">
        <v>62</v>
      </c>
      <c r="B19" s="24"/>
      <c r="C19" s="92">
        <v>4954</v>
      </c>
      <c r="D19" s="149">
        <v>1384</v>
      </c>
    </row>
    <row r="20" spans="1:4" x14ac:dyDescent="0.25">
      <c r="A20" s="20" t="s">
        <v>63</v>
      </c>
      <c r="B20" s="24"/>
      <c r="C20" s="31"/>
      <c r="D20" s="149"/>
    </row>
    <row r="21" spans="1:4" x14ac:dyDescent="0.25">
      <c r="A21" s="82" t="s">
        <v>64</v>
      </c>
      <c r="B21" s="83"/>
      <c r="C21" s="93">
        <f>C18+C19-C20</f>
        <v>1256137</v>
      </c>
      <c r="D21" s="152">
        <f>D18+D19-D20</f>
        <v>-414996</v>
      </c>
    </row>
    <row r="22" spans="1:4" x14ac:dyDescent="0.25">
      <c r="A22" s="29" t="s">
        <v>65</v>
      </c>
      <c r="B22" s="30"/>
      <c r="C22" s="92">
        <v>1278</v>
      </c>
      <c r="D22" s="149"/>
    </row>
    <row r="23" spans="1:4" x14ac:dyDescent="0.25">
      <c r="A23" s="51" t="s">
        <v>66</v>
      </c>
      <c r="B23" s="30"/>
      <c r="C23" s="93">
        <f>C21-C22</f>
        <v>1254859</v>
      </c>
      <c r="D23" s="152">
        <f>D21-D22</f>
        <v>-414996</v>
      </c>
    </row>
    <row r="24" spans="1:4" x14ac:dyDescent="0.25">
      <c r="A24" s="29" t="s">
        <v>67</v>
      </c>
      <c r="B24" s="30"/>
      <c r="C24" s="31"/>
      <c r="D24" s="153"/>
    </row>
    <row r="25" spans="1:4" x14ac:dyDescent="0.25">
      <c r="A25" s="51" t="s">
        <v>68</v>
      </c>
      <c r="B25" s="30"/>
      <c r="C25" s="93">
        <f>C23</f>
        <v>1254859</v>
      </c>
      <c r="D25" s="154">
        <f>D23</f>
        <v>-414996</v>
      </c>
    </row>
    <row r="26" spans="1:4" x14ac:dyDescent="0.25">
      <c r="A26" s="84" t="s">
        <v>69</v>
      </c>
      <c r="B26" s="13"/>
      <c r="C26" s="92">
        <f>C25*1000/186981</f>
        <v>6711.1578181740388</v>
      </c>
      <c r="D26" s="153">
        <f>D25*1000/186981</f>
        <v>-2219.4554526930542</v>
      </c>
    </row>
    <row r="27" spans="1:4" x14ac:dyDescent="0.25">
      <c r="A27" s="85"/>
      <c r="B27" s="85"/>
      <c r="C27" s="35"/>
      <c r="D27" s="86"/>
    </row>
    <row r="28" spans="1:4" x14ac:dyDescent="0.25">
      <c r="A28" s="85"/>
      <c r="B28" s="85"/>
      <c r="C28" s="35"/>
      <c r="D28" s="87"/>
    </row>
    <row r="29" spans="1:4" x14ac:dyDescent="0.25">
      <c r="A29" s="5"/>
      <c r="B29" s="5"/>
      <c r="C29" s="5"/>
      <c r="D29" s="12"/>
    </row>
    <row r="30" spans="1:4" x14ac:dyDescent="0.25">
      <c r="A30" s="55" t="s">
        <v>46</v>
      </c>
      <c r="B30" s="55"/>
      <c r="C30" s="57"/>
      <c r="D30" s="88"/>
    </row>
    <row r="31" spans="1:4" x14ac:dyDescent="0.25">
      <c r="A31" s="58" t="s">
        <v>47</v>
      </c>
      <c r="B31" s="58"/>
      <c r="C31" s="59"/>
      <c r="D31" s="88"/>
    </row>
    <row r="32" spans="1:4" x14ac:dyDescent="0.25">
      <c r="A32" s="55" t="s">
        <v>70</v>
      </c>
      <c r="B32" s="55"/>
      <c r="C32" s="57"/>
      <c r="D32" s="88"/>
    </row>
    <row r="33" spans="1:4" x14ac:dyDescent="0.25">
      <c r="A33" s="60" t="s">
        <v>50</v>
      </c>
      <c r="B33" s="60"/>
      <c r="C33" s="59"/>
      <c r="D33" s="88"/>
    </row>
    <row r="34" spans="1:4" x14ac:dyDescent="0.25">
      <c r="A34" s="12"/>
      <c r="B34" s="12"/>
      <c r="C34" s="44"/>
      <c r="D34" s="88"/>
    </row>
    <row r="35" spans="1:4" x14ac:dyDescent="0.25">
      <c r="A35" s="89"/>
      <c r="B35" s="89"/>
      <c r="C35" s="57"/>
      <c r="D35" s="90"/>
    </row>
    <row r="36" spans="1:4" x14ac:dyDescent="0.25">
      <c r="A36" s="89"/>
      <c r="B36" s="89"/>
      <c r="C36" s="90"/>
      <c r="D36" s="89"/>
    </row>
    <row r="37" spans="1:4" x14ac:dyDescent="0.25">
      <c r="A37" s="89"/>
      <c r="B37" s="89"/>
      <c r="C37" s="90"/>
      <c r="D37" s="89"/>
    </row>
  </sheetData>
  <mergeCells count="1">
    <mergeCell ref="C7:D7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AB1E-C048-4B09-BF85-44F53A96AED9}">
  <sheetPr>
    <pageSetUpPr fitToPage="1"/>
  </sheetPr>
  <dimension ref="A2:I62"/>
  <sheetViews>
    <sheetView view="pageBreakPreview" topLeftCell="A2" zoomScale="112" zoomScaleNormal="100" zoomScaleSheetLayoutView="112" workbookViewId="0">
      <selection activeCell="A6" sqref="A6"/>
    </sheetView>
  </sheetViews>
  <sheetFormatPr defaultRowHeight="15" x14ac:dyDescent="0.25"/>
  <cols>
    <col min="1" max="1" width="50.5703125" customWidth="1"/>
    <col min="2" max="2" width="15.7109375" customWidth="1"/>
    <col min="3" max="3" width="15.5703125" customWidth="1"/>
    <col min="6" max="6" width="18.5703125" customWidth="1"/>
  </cols>
  <sheetData>
    <row r="2" spans="1:3" x14ac:dyDescent="0.25">
      <c r="A2" s="95" t="s">
        <v>0</v>
      </c>
      <c r="B2" s="96"/>
      <c r="C2" s="96"/>
    </row>
    <row r="3" spans="1:3" x14ac:dyDescent="0.25">
      <c r="A3" s="96"/>
      <c r="B3" s="97"/>
      <c r="C3" s="97"/>
    </row>
    <row r="4" spans="1:3" x14ac:dyDescent="0.25">
      <c r="A4" s="4" t="s">
        <v>1</v>
      </c>
      <c r="B4" s="4"/>
      <c r="C4" s="4"/>
    </row>
    <row r="5" spans="1:3" x14ac:dyDescent="0.25">
      <c r="A5" s="4" t="s">
        <v>71</v>
      </c>
      <c r="B5" s="95"/>
      <c r="C5" s="95"/>
    </row>
    <row r="6" spans="1:3" ht="15.75" x14ac:dyDescent="0.25">
      <c r="A6" s="8" t="s">
        <v>129</v>
      </c>
      <c r="B6" s="7"/>
      <c r="C6" s="4"/>
    </row>
    <row r="7" spans="1:3" x14ac:dyDescent="0.25">
      <c r="A7" s="98"/>
      <c r="B7" s="98"/>
      <c r="C7" s="98"/>
    </row>
    <row r="8" spans="1:3" x14ac:dyDescent="0.25">
      <c r="A8" s="11" t="s">
        <v>3</v>
      </c>
      <c r="B8" s="172" t="s">
        <v>132</v>
      </c>
      <c r="C8" s="173"/>
    </row>
    <row r="9" spans="1:3" ht="24" x14ac:dyDescent="0.25">
      <c r="A9" s="99" t="s">
        <v>72</v>
      </c>
      <c r="B9" s="15" t="s">
        <v>130</v>
      </c>
      <c r="C9" s="15" t="s">
        <v>133</v>
      </c>
    </row>
    <row r="10" spans="1:3" x14ac:dyDescent="0.25">
      <c r="A10" s="100" t="s">
        <v>73</v>
      </c>
      <c r="B10" s="100"/>
      <c r="C10" s="100"/>
    </row>
    <row r="11" spans="1:3" x14ac:dyDescent="0.25">
      <c r="A11" s="101" t="s">
        <v>74</v>
      </c>
      <c r="B11" s="102">
        <v>1254859</v>
      </c>
      <c r="C11" s="167">
        <v>-477692</v>
      </c>
    </row>
    <row r="12" spans="1:3" x14ac:dyDescent="0.25">
      <c r="A12" s="100" t="s">
        <v>75</v>
      </c>
      <c r="B12" s="102"/>
      <c r="C12" s="102"/>
    </row>
    <row r="13" spans="1:3" x14ac:dyDescent="0.25">
      <c r="A13" s="101" t="s">
        <v>76</v>
      </c>
      <c r="B13" s="102">
        <v>391352</v>
      </c>
      <c r="C13" s="103">
        <v>343527</v>
      </c>
    </row>
    <row r="14" spans="1:3" x14ac:dyDescent="0.25">
      <c r="A14" s="101" t="s">
        <v>77</v>
      </c>
      <c r="B14" s="102"/>
      <c r="C14" s="103"/>
    </row>
    <row r="15" spans="1:3" x14ac:dyDescent="0.25">
      <c r="A15" s="101" t="s">
        <v>78</v>
      </c>
      <c r="B15" s="102">
        <v>-3432</v>
      </c>
      <c r="C15" s="103">
        <v>-8192</v>
      </c>
    </row>
    <row r="16" spans="1:3" x14ac:dyDescent="0.25">
      <c r="A16" s="101" t="s">
        <v>62</v>
      </c>
      <c r="B16" s="102">
        <v>4954</v>
      </c>
      <c r="C16" s="102">
        <v>-1383</v>
      </c>
    </row>
    <row r="17" spans="1:9" x14ac:dyDescent="0.25">
      <c r="A17" s="101" t="s">
        <v>63</v>
      </c>
      <c r="B17" s="103"/>
      <c r="C17" s="102">
        <v>0</v>
      </c>
    </row>
    <row r="18" spans="1:9" x14ac:dyDescent="0.25">
      <c r="A18" s="101"/>
      <c r="B18" s="104">
        <f>SUM(B11:B17)</f>
        <v>1647733</v>
      </c>
      <c r="C18" s="168">
        <f>SUM(C11:C17)</f>
        <v>-143740</v>
      </c>
    </row>
    <row r="19" spans="1:9" x14ac:dyDescent="0.25">
      <c r="A19" s="100" t="s">
        <v>79</v>
      </c>
      <c r="B19" s="103"/>
      <c r="C19" s="102"/>
    </row>
    <row r="20" spans="1:9" x14ac:dyDescent="0.25">
      <c r="A20" s="101" t="s">
        <v>80</v>
      </c>
      <c r="B20" s="102">
        <v>489220</v>
      </c>
      <c r="C20" s="103">
        <v>56154</v>
      </c>
    </row>
    <row r="21" spans="1:9" x14ac:dyDescent="0.25">
      <c r="A21" s="101" t="s">
        <v>81</v>
      </c>
      <c r="B21" s="102">
        <v>-21916</v>
      </c>
      <c r="C21" s="103">
        <v>-106611</v>
      </c>
    </row>
    <row r="22" spans="1:9" x14ac:dyDescent="0.25">
      <c r="A22" s="101" t="s">
        <v>82</v>
      </c>
      <c r="B22" s="102">
        <v>-55824</v>
      </c>
      <c r="C22" s="103">
        <v>39047</v>
      </c>
      <c r="I22" s="105"/>
    </row>
    <row r="23" spans="1:9" x14ac:dyDescent="0.25">
      <c r="A23" s="101" t="s">
        <v>83</v>
      </c>
      <c r="B23" s="102">
        <v>-123838</v>
      </c>
      <c r="C23" s="103">
        <v>28543</v>
      </c>
    </row>
    <row r="24" spans="1:9" x14ac:dyDescent="0.25">
      <c r="A24" s="101" t="s">
        <v>84</v>
      </c>
      <c r="B24" s="102">
        <v>-49904</v>
      </c>
      <c r="C24" s="103">
        <v>-5902</v>
      </c>
    </row>
    <row r="25" spans="1:9" x14ac:dyDescent="0.25">
      <c r="A25" s="101" t="s">
        <v>123</v>
      </c>
      <c r="B25" s="102"/>
      <c r="C25" s="103">
        <v>-40036</v>
      </c>
    </row>
    <row r="26" spans="1:9" x14ac:dyDescent="0.25">
      <c r="A26" s="101" t="s">
        <v>85</v>
      </c>
      <c r="B26" s="102">
        <v>-40291</v>
      </c>
      <c r="C26" s="103">
        <v>10306</v>
      </c>
    </row>
    <row r="27" spans="1:9" x14ac:dyDescent="0.25">
      <c r="A27" s="106" t="s">
        <v>86</v>
      </c>
      <c r="B27" s="107">
        <v>-877736</v>
      </c>
      <c r="C27" s="103">
        <v>485309</v>
      </c>
    </row>
    <row r="28" spans="1:9" x14ac:dyDescent="0.25">
      <c r="A28" s="106" t="s">
        <v>87</v>
      </c>
      <c r="B28" s="102"/>
      <c r="C28" s="103">
        <v>4631</v>
      </c>
    </row>
    <row r="29" spans="1:9" x14ac:dyDescent="0.25">
      <c r="A29" s="106" t="s">
        <v>88</v>
      </c>
      <c r="B29" s="102">
        <v>-316041</v>
      </c>
      <c r="C29" s="103">
        <v>-341096</v>
      </c>
    </row>
    <row r="30" spans="1:9" x14ac:dyDescent="0.25">
      <c r="A30" s="106" t="s">
        <v>89</v>
      </c>
      <c r="B30" s="102">
        <v>-46299</v>
      </c>
      <c r="C30" s="103">
        <v>15545</v>
      </c>
    </row>
    <row r="31" spans="1:9" x14ac:dyDescent="0.25">
      <c r="A31" s="106" t="s">
        <v>90</v>
      </c>
      <c r="B31" s="102">
        <v>0</v>
      </c>
      <c r="C31" s="103">
        <v>0</v>
      </c>
    </row>
    <row r="32" spans="1:9" x14ac:dyDescent="0.25">
      <c r="A32" s="106" t="s">
        <v>91</v>
      </c>
      <c r="B32" s="102">
        <v>0</v>
      </c>
      <c r="C32" s="103"/>
    </row>
    <row r="33" spans="1:3" x14ac:dyDescent="0.25">
      <c r="A33" s="101"/>
      <c r="B33" s="109">
        <f>SUM(B18:B32)</f>
        <v>605104</v>
      </c>
      <c r="C33" s="109">
        <f>SUM(C18:C32)</f>
        <v>2150</v>
      </c>
    </row>
    <row r="34" spans="1:3" x14ac:dyDescent="0.25">
      <c r="A34" s="101" t="s">
        <v>92</v>
      </c>
      <c r="B34" s="102">
        <v>-126839</v>
      </c>
      <c r="C34" s="169">
        <v>-92749</v>
      </c>
    </row>
    <row r="35" spans="1:3" x14ac:dyDescent="0.25">
      <c r="A35" s="101" t="s">
        <v>93</v>
      </c>
      <c r="B35" s="108"/>
      <c r="C35" s="103"/>
    </row>
    <row r="36" spans="1:3" x14ac:dyDescent="0.25">
      <c r="A36" s="100" t="s">
        <v>94</v>
      </c>
      <c r="B36" s="109">
        <f>SUM(B33:B35)</f>
        <v>478265</v>
      </c>
      <c r="C36" s="109">
        <f>SUM(C33:C35)</f>
        <v>-90599</v>
      </c>
    </row>
    <row r="37" spans="1:3" x14ac:dyDescent="0.25">
      <c r="A37" s="100"/>
      <c r="B37" s="109"/>
      <c r="C37" s="109"/>
    </row>
    <row r="38" spans="1:3" x14ac:dyDescent="0.25">
      <c r="A38" s="100" t="s">
        <v>95</v>
      </c>
      <c r="B38" s="100"/>
      <c r="C38" s="170"/>
    </row>
    <row r="39" spans="1:3" x14ac:dyDescent="0.25">
      <c r="A39" s="101" t="s">
        <v>96</v>
      </c>
      <c r="B39" s="102">
        <v>-67415</v>
      </c>
      <c r="C39" s="103">
        <v>-101913</v>
      </c>
    </row>
    <row r="40" spans="1:3" x14ac:dyDescent="0.25">
      <c r="A40" s="101" t="s">
        <v>97</v>
      </c>
      <c r="B40" s="102">
        <v>-11461</v>
      </c>
      <c r="C40" s="103">
        <v>-1510</v>
      </c>
    </row>
    <row r="41" spans="1:3" x14ac:dyDescent="0.25">
      <c r="A41" s="101" t="s">
        <v>122</v>
      </c>
      <c r="B41" s="102"/>
      <c r="C41" s="103"/>
    </row>
    <row r="42" spans="1:3" x14ac:dyDescent="0.25">
      <c r="A42" s="101" t="s">
        <v>98</v>
      </c>
      <c r="B42" s="103">
        <v>-115100</v>
      </c>
      <c r="C42" s="103"/>
    </row>
    <row r="43" spans="1:3" x14ac:dyDescent="0.25">
      <c r="A43" s="101" t="s">
        <v>99</v>
      </c>
      <c r="B43" s="108"/>
      <c r="C43" s="103"/>
    </row>
    <row r="44" spans="1:3" x14ac:dyDescent="0.25">
      <c r="A44" s="100" t="s">
        <v>100</v>
      </c>
      <c r="B44" s="109">
        <f>SUM(B39:B43)</f>
        <v>-193976</v>
      </c>
      <c r="C44" s="109">
        <f>SUM(C39:C43)</f>
        <v>-103423</v>
      </c>
    </row>
    <row r="45" spans="1:3" x14ac:dyDescent="0.25">
      <c r="A45" s="100"/>
      <c r="B45" s="110"/>
      <c r="C45" s="109"/>
    </row>
    <row r="46" spans="1:3" x14ac:dyDescent="0.25">
      <c r="A46" s="100" t="s">
        <v>101</v>
      </c>
      <c r="B46" s="100"/>
      <c r="C46" s="170"/>
    </row>
    <row r="47" spans="1:3" x14ac:dyDescent="0.25">
      <c r="A47" s="101" t="s">
        <v>102</v>
      </c>
      <c r="B47" s="102">
        <v>10130</v>
      </c>
      <c r="C47" s="103">
        <v>102949</v>
      </c>
    </row>
    <row r="48" spans="1:3" x14ac:dyDescent="0.25">
      <c r="A48" s="101" t="s">
        <v>103</v>
      </c>
      <c r="B48" s="102"/>
      <c r="C48" s="103">
        <v>-95000</v>
      </c>
    </row>
    <row r="49" spans="1:3" x14ac:dyDescent="0.25">
      <c r="A49" s="100" t="s">
        <v>104</v>
      </c>
      <c r="B49" s="109">
        <f>B47-B48</f>
        <v>10130</v>
      </c>
      <c r="C49" s="109">
        <f>C47-C48</f>
        <v>197949</v>
      </c>
    </row>
    <row r="50" spans="1:3" x14ac:dyDescent="0.25">
      <c r="A50" s="101" t="s">
        <v>105</v>
      </c>
      <c r="B50" s="102">
        <f>B36+B44+B49</f>
        <v>294419</v>
      </c>
      <c r="C50" s="103">
        <f>C36+C44+C49</f>
        <v>3927</v>
      </c>
    </row>
    <row r="51" spans="1:3" x14ac:dyDescent="0.25">
      <c r="A51" s="101" t="s">
        <v>106</v>
      </c>
      <c r="B51" s="111"/>
      <c r="C51" s="103"/>
    </row>
    <row r="52" spans="1:3" x14ac:dyDescent="0.25">
      <c r="A52" s="101" t="s">
        <v>107</v>
      </c>
      <c r="B52" s="109">
        <v>25492</v>
      </c>
      <c r="C52" s="109">
        <v>8168</v>
      </c>
    </row>
    <row r="53" spans="1:3" x14ac:dyDescent="0.25">
      <c r="A53" s="101" t="s">
        <v>108</v>
      </c>
      <c r="B53" s="109">
        <f>SUM(B50:B52)</f>
        <v>319911</v>
      </c>
      <c r="C53" s="109">
        <f>SUM(C50:C52)</f>
        <v>12095</v>
      </c>
    </row>
    <row r="54" spans="1:3" x14ac:dyDescent="0.25">
      <c r="A54" s="112"/>
      <c r="B54" s="113"/>
      <c r="C54" s="114"/>
    </row>
    <row r="55" spans="1:3" x14ac:dyDescent="0.25">
      <c r="A55" s="112"/>
      <c r="B55" s="96"/>
      <c r="C55" s="115"/>
    </row>
    <row r="56" spans="1:3" x14ac:dyDescent="0.25">
      <c r="A56" s="112"/>
      <c r="B56" s="96"/>
      <c r="C56" s="96"/>
    </row>
    <row r="57" spans="1:3" x14ac:dyDescent="0.25">
      <c r="A57" s="55" t="s">
        <v>109</v>
      </c>
      <c r="B57" s="55"/>
      <c r="C57" s="56"/>
    </row>
    <row r="58" spans="1:3" x14ac:dyDescent="0.25">
      <c r="A58" s="58" t="s">
        <v>47</v>
      </c>
      <c r="B58" s="58"/>
      <c r="C58" s="59" t="s">
        <v>48</v>
      </c>
    </row>
    <row r="59" spans="1:3" x14ac:dyDescent="0.25">
      <c r="A59" s="55" t="s">
        <v>70</v>
      </c>
      <c r="B59" s="55"/>
      <c r="C59" s="56"/>
    </row>
    <row r="60" spans="1:3" x14ac:dyDescent="0.25">
      <c r="A60" s="60" t="s">
        <v>50</v>
      </c>
      <c r="B60" s="60"/>
      <c r="C60" s="59" t="s">
        <v>48</v>
      </c>
    </row>
    <row r="61" spans="1:3" x14ac:dyDescent="0.25">
      <c r="A61" s="112"/>
      <c r="B61" s="112"/>
      <c r="C61" s="112"/>
    </row>
    <row r="62" spans="1:3" x14ac:dyDescent="0.25">
      <c r="A62" s="96"/>
      <c r="B62" s="96"/>
      <c r="C62" s="96"/>
    </row>
  </sheetData>
  <mergeCells count="1">
    <mergeCell ref="B8:C8"/>
  </mergeCells>
  <pageMargins left="0" right="0" top="0.15748031496062992" bottom="0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FB5D-00AA-406A-A202-5CA539F654F7}">
  <dimension ref="A2:I27"/>
  <sheetViews>
    <sheetView view="pageBreakPreview" zoomScaleNormal="100" zoomScaleSheetLayoutView="100" workbookViewId="0">
      <selection activeCell="A19" sqref="A19"/>
    </sheetView>
  </sheetViews>
  <sheetFormatPr defaultRowHeight="15" x14ac:dyDescent="0.25"/>
  <cols>
    <col min="1" max="1" width="38" customWidth="1"/>
    <col min="2" max="2" width="16.85546875" customWidth="1"/>
    <col min="3" max="3" width="20.42578125" customWidth="1"/>
    <col min="4" max="4" width="17.5703125" customWidth="1"/>
  </cols>
  <sheetData>
    <row r="2" spans="1:9" x14ac:dyDescent="0.25">
      <c r="A2" s="95" t="s">
        <v>0</v>
      </c>
      <c r="B2" s="116"/>
      <c r="C2" s="116"/>
      <c r="D2" s="117"/>
      <c r="E2" s="117"/>
      <c r="F2" s="117"/>
      <c r="G2" s="117"/>
      <c r="H2" s="117"/>
      <c r="I2" s="117"/>
    </row>
    <row r="3" spans="1:9" x14ac:dyDescent="0.25">
      <c r="A3" s="4" t="s">
        <v>1</v>
      </c>
      <c r="B3" s="4"/>
      <c r="C3" s="118"/>
      <c r="D3" s="117"/>
      <c r="E3" s="117"/>
      <c r="F3" s="117"/>
      <c r="G3" s="117"/>
      <c r="H3" s="117"/>
      <c r="I3" s="117"/>
    </row>
    <row r="4" spans="1:9" ht="15.75" x14ac:dyDescent="0.25">
      <c r="A4" s="4" t="s">
        <v>110</v>
      </c>
      <c r="B4" s="119"/>
      <c r="C4" s="118"/>
      <c r="D4" s="117"/>
      <c r="E4" s="117"/>
      <c r="F4" s="117"/>
      <c r="G4" s="117"/>
      <c r="H4" s="117"/>
      <c r="I4" s="117"/>
    </row>
    <row r="5" spans="1:9" ht="15.75" x14ac:dyDescent="0.25">
      <c r="A5" s="8" t="s">
        <v>129</v>
      </c>
      <c r="B5" s="7"/>
      <c r="C5" s="118"/>
      <c r="D5" s="117"/>
      <c r="E5" s="117"/>
      <c r="F5" s="117"/>
      <c r="G5" s="117"/>
      <c r="H5" s="117"/>
      <c r="I5" s="117"/>
    </row>
    <row r="6" spans="1:9" x14ac:dyDescent="0.25">
      <c r="A6" s="117"/>
      <c r="B6" s="120"/>
      <c r="C6" s="121"/>
      <c r="D6" s="122"/>
      <c r="E6" s="117"/>
      <c r="F6" s="117"/>
      <c r="G6" s="117"/>
      <c r="H6" s="117"/>
      <c r="I6" s="117"/>
    </row>
    <row r="7" spans="1:9" ht="15.75" thickBot="1" x14ac:dyDescent="0.3">
      <c r="A7" s="11" t="s">
        <v>3</v>
      </c>
      <c r="B7" s="118"/>
      <c r="C7" s="174"/>
      <c r="D7" s="174"/>
      <c r="E7" s="117"/>
      <c r="F7" s="117"/>
      <c r="G7" s="117"/>
      <c r="H7" s="117"/>
      <c r="I7" s="117"/>
    </row>
    <row r="8" spans="1:9" x14ac:dyDescent="0.25">
      <c r="A8" s="123" t="s">
        <v>111</v>
      </c>
      <c r="B8" s="124"/>
      <c r="C8" s="124"/>
      <c r="D8" s="124"/>
      <c r="E8" s="117"/>
      <c r="F8" s="117"/>
      <c r="G8" s="117"/>
      <c r="H8" s="117"/>
      <c r="I8" s="117"/>
    </row>
    <row r="9" spans="1:9" ht="24" x14ac:dyDescent="0.25">
      <c r="A9" s="125"/>
      <c r="B9" s="126" t="s">
        <v>27</v>
      </c>
      <c r="C9" s="127" t="s">
        <v>112</v>
      </c>
      <c r="D9" s="127" t="s">
        <v>113</v>
      </c>
      <c r="E9" s="117"/>
      <c r="F9" s="117"/>
      <c r="G9" s="117"/>
      <c r="H9" s="117"/>
      <c r="I9" s="117"/>
    </row>
    <row r="10" spans="1:9" x14ac:dyDescent="0.25">
      <c r="A10" s="128">
        <v>1</v>
      </c>
      <c r="B10" s="129">
        <v>2</v>
      </c>
      <c r="C10" s="130">
        <v>3</v>
      </c>
      <c r="D10" s="130">
        <v>4</v>
      </c>
      <c r="E10" s="117"/>
      <c r="F10" s="117"/>
      <c r="G10" s="117"/>
      <c r="H10" s="117"/>
      <c r="I10" s="117"/>
    </row>
    <row r="11" spans="1:9" x14ac:dyDescent="0.25">
      <c r="A11" s="131" t="s">
        <v>125</v>
      </c>
      <c r="B11" s="158">
        <v>186981</v>
      </c>
      <c r="C11" s="158">
        <v>-2155684</v>
      </c>
      <c r="D11" s="158">
        <f>B11+C11</f>
        <v>-1968703</v>
      </c>
      <c r="E11" s="117"/>
      <c r="F11" s="117"/>
      <c r="G11" s="117"/>
      <c r="H11" s="117"/>
      <c r="I11" s="117"/>
    </row>
    <row r="12" spans="1:9" x14ac:dyDescent="0.25">
      <c r="A12" s="132" t="s">
        <v>114</v>
      </c>
      <c r="B12" s="158"/>
      <c r="C12" s="158">
        <v>-1187970</v>
      </c>
      <c r="D12" s="158">
        <f t="shared" ref="D12:D16" si="0">B12+C12</f>
        <v>-1187970</v>
      </c>
      <c r="E12" s="117"/>
      <c r="F12" s="117"/>
      <c r="G12" s="117"/>
      <c r="H12" s="117"/>
      <c r="I12" s="133"/>
    </row>
    <row r="13" spans="1:9" ht="15.75" thickBot="1" x14ac:dyDescent="0.3">
      <c r="A13" s="134" t="s">
        <v>67</v>
      </c>
      <c r="B13" s="159"/>
      <c r="C13" s="159"/>
      <c r="D13" s="159"/>
      <c r="E13" s="117"/>
      <c r="F13" s="117"/>
      <c r="G13" s="117"/>
      <c r="H13" s="117"/>
      <c r="I13" s="117"/>
    </row>
    <row r="14" spans="1:9" ht="24.75" thickBot="1" x14ac:dyDescent="0.3">
      <c r="A14" s="135" t="s">
        <v>115</v>
      </c>
      <c r="B14" s="160"/>
      <c r="C14" s="155">
        <f>C12</f>
        <v>-1187970</v>
      </c>
      <c r="D14" s="155">
        <f t="shared" si="0"/>
        <v>-1187970</v>
      </c>
      <c r="E14" s="117"/>
      <c r="F14" s="117"/>
      <c r="G14" s="117"/>
      <c r="H14" s="117"/>
      <c r="I14" s="117"/>
    </row>
    <row r="15" spans="1:9" ht="15.75" thickBot="1" x14ac:dyDescent="0.3">
      <c r="A15" s="136" t="s">
        <v>126</v>
      </c>
      <c r="B15" s="161">
        <f>B11</f>
        <v>186981</v>
      </c>
      <c r="C15" s="162">
        <f>C11+C14</f>
        <v>-3343654</v>
      </c>
      <c r="D15" s="162">
        <f t="shared" si="0"/>
        <v>-3156673</v>
      </c>
      <c r="E15" s="117"/>
      <c r="F15" s="117"/>
      <c r="G15" s="117"/>
      <c r="H15" s="117"/>
      <c r="I15" s="117"/>
    </row>
    <row r="16" spans="1:9" x14ac:dyDescent="0.25">
      <c r="A16" s="156" t="s">
        <v>116</v>
      </c>
      <c r="B16" s="163"/>
      <c r="C16" s="157">
        <f>ОПиУ_CONS!C23</f>
        <v>1254859</v>
      </c>
      <c r="D16" s="157">
        <f t="shared" si="0"/>
        <v>1254859</v>
      </c>
      <c r="E16" s="117"/>
      <c r="F16" s="117"/>
      <c r="G16" s="117"/>
      <c r="H16" s="117"/>
      <c r="I16" s="117"/>
    </row>
    <row r="17" spans="1:9" ht="15.75" thickBot="1" x14ac:dyDescent="0.3">
      <c r="A17" s="134" t="s">
        <v>67</v>
      </c>
      <c r="B17" s="159"/>
      <c r="C17" s="164"/>
      <c r="D17" s="165"/>
      <c r="E17" s="117"/>
      <c r="F17" s="117"/>
      <c r="G17" s="117"/>
      <c r="H17" s="117"/>
      <c r="I17" s="117"/>
    </row>
    <row r="18" spans="1:9" ht="24.75" thickBot="1" x14ac:dyDescent="0.3">
      <c r="A18" s="135" t="s">
        <v>115</v>
      </c>
      <c r="B18" s="166"/>
      <c r="C18" s="155">
        <f>C16</f>
        <v>1254859</v>
      </c>
      <c r="D18" s="155">
        <f>SUM(D16:D17)</f>
        <v>1254859</v>
      </c>
      <c r="E18" s="117"/>
      <c r="F18" s="117"/>
      <c r="G18" s="117"/>
      <c r="H18" s="117"/>
      <c r="I18" s="117"/>
    </row>
    <row r="19" spans="1:9" ht="15.75" thickBot="1" x14ac:dyDescent="0.3">
      <c r="A19" s="136" t="s">
        <v>134</v>
      </c>
      <c r="B19" s="161">
        <v>186981</v>
      </c>
      <c r="C19" s="161">
        <f>C15+C18</f>
        <v>-2088795</v>
      </c>
      <c r="D19" s="162">
        <f>B19+C19</f>
        <v>-1901814</v>
      </c>
      <c r="E19" s="117"/>
      <c r="F19" s="117"/>
      <c r="G19" s="117"/>
      <c r="H19" s="117"/>
      <c r="I19" s="117"/>
    </row>
    <row r="20" spans="1:9" x14ac:dyDescent="0.25">
      <c r="A20" s="117"/>
      <c r="B20" s="118"/>
      <c r="C20" s="118"/>
      <c r="D20" s="117"/>
      <c r="E20" s="117"/>
      <c r="F20" s="117"/>
      <c r="G20" s="117"/>
      <c r="H20" s="117"/>
      <c r="I20" s="117"/>
    </row>
    <row r="21" spans="1:9" x14ac:dyDescent="0.25">
      <c r="A21" s="137" t="s">
        <v>117</v>
      </c>
      <c r="B21" s="143" t="s">
        <v>118</v>
      </c>
      <c r="C21" s="143"/>
      <c r="D21" s="138"/>
      <c r="E21" s="146"/>
      <c r="F21" s="146"/>
      <c r="G21" s="146"/>
      <c r="H21" s="146"/>
    </row>
    <row r="22" spans="1:9" x14ac:dyDescent="0.25">
      <c r="A22" s="117"/>
      <c r="B22" s="144" t="s">
        <v>119</v>
      </c>
      <c r="C22" s="144"/>
      <c r="D22" s="139" t="s">
        <v>48</v>
      </c>
      <c r="E22" s="145"/>
      <c r="F22" s="145"/>
      <c r="G22" s="145"/>
      <c r="H22" s="145"/>
    </row>
    <row r="23" spans="1:9" x14ac:dyDescent="0.25">
      <c r="A23" s="117"/>
      <c r="B23" s="140"/>
      <c r="C23" s="140"/>
      <c r="D23" s="140"/>
      <c r="E23" s="140"/>
      <c r="F23" s="140"/>
      <c r="G23" s="140"/>
      <c r="H23" s="140"/>
      <c r="I23" s="141"/>
    </row>
    <row r="24" spans="1:9" x14ac:dyDescent="0.25">
      <c r="A24" s="137" t="s">
        <v>120</v>
      </c>
      <c r="B24" s="147" t="s">
        <v>121</v>
      </c>
      <c r="C24" s="147"/>
      <c r="D24" s="147"/>
      <c r="E24" s="148"/>
      <c r="F24" s="148"/>
      <c r="G24" s="148"/>
      <c r="H24" s="148"/>
      <c r="I24" s="88"/>
    </row>
    <row r="25" spans="1:9" x14ac:dyDescent="0.25">
      <c r="A25" s="117"/>
      <c r="B25" s="144" t="s">
        <v>119</v>
      </c>
      <c r="C25" s="144"/>
      <c r="D25" s="139" t="s">
        <v>48</v>
      </c>
      <c r="E25" s="145"/>
      <c r="F25" s="145"/>
      <c r="G25" s="145"/>
      <c r="H25" s="145"/>
    </row>
    <row r="26" spans="1:9" x14ac:dyDescent="0.25">
      <c r="A26" s="137"/>
      <c r="B26" s="89"/>
      <c r="C26" s="89"/>
      <c r="D26" s="89"/>
      <c r="E26" s="89"/>
      <c r="F26" s="89"/>
      <c r="G26" s="89"/>
      <c r="H26" s="89"/>
      <c r="I26" s="90"/>
    </row>
    <row r="27" spans="1:9" x14ac:dyDescent="0.25">
      <c r="A27" s="137"/>
      <c r="B27" s="142"/>
      <c r="C27" s="142"/>
      <c r="D27" s="117"/>
      <c r="E27" s="117"/>
      <c r="F27" s="117"/>
      <c r="G27" s="117"/>
      <c r="H27" s="117"/>
      <c r="I27" s="117"/>
    </row>
  </sheetData>
  <mergeCells count="1">
    <mergeCell ref="C7:D7"/>
  </mergeCells>
  <pageMargins left="0" right="0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ББ_CONS</vt:lpstr>
      <vt:lpstr>ОПиУ_CONS</vt:lpstr>
      <vt:lpstr>ДДС_CONS</vt:lpstr>
      <vt:lpstr>Капитал_CONS</vt:lpstr>
      <vt:lpstr>ББ_CONS!Область_печати</vt:lpstr>
      <vt:lpstr>Капитал_CONS!Область_печати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Ниетбаева</dc:creator>
  <cp:lastModifiedBy>Гульнара Ниетбаева</cp:lastModifiedBy>
  <cp:lastPrinted>2024-08-13T14:34:32Z</cp:lastPrinted>
  <dcterms:created xsi:type="dcterms:W3CDTF">2023-07-01T10:03:15Z</dcterms:created>
  <dcterms:modified xsi:type="dcterms:W3CDTF">2024-08-13T14:34:44Z</dcterms:modified>
</cp:coreProperties>
</file>