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igul.Umurzakova\Downloads\"/>
    </mc:Choice>
  </mc:AlternateContent>
  <bookViews>
    <workbookView xWindow="-120" yWindow="-120" windowWidth="29040" windowHeight="15840" activeTab="1"/>
  </bookViews>
  <sheets>
    <sheet name="Ф1" sheetId="8" r:id="rId1"/>
    <sheet name="Ф2" sheetId="7" r:id="rId2"/>
    <sheet name="Ф3" sheetId="9" r:id="rId3"/>
    <sheet name="Ф4" sheetId="6" r:id="rId4"/>
    <sheet name="Лист1" sheetId="10" state="hidden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9" l="1"/>
  <c r="E15" i="9"/>
  <c r="E18" i="9"/>
  <c r="E20" i="9" s="1"/>
  <c r="E22" i="9" s="1"/>
  <c r="E9" i="9"/>
  <c r="M41" i="8" l="1"/>
  <c r="M42" i="8" s="1"/>
  <c r="L41" i="8"/>
  <c r="L42" i="8" s="1"/>
  <c r="K41" i="8"/>
  <c r="I41" i="8"/>
  <c r="H41" i="8"/>
  <c r="G41" i="8"/>
  <c r="F41" i="8"/>
  <c r="E41" i="8"/>
  <c r="D41" i="8"/>
  <c r="C40" i="8"/>
  <c r="C39" i="8"/>
  <c r="C38" i="8"/>
  <c r="C37" i="8"/>
  <c r="J36" i="8"/>
  <c r="J34" i="8" s="1"/>
  <c r="J41" i="8" s="1"/>
  <c r="C36" i="8"/>
  <c r="C35" i="8"/>
  <c r="C34" i="8"/>
  <c r="C41" i="8" s="1"/>
  <c r="M32" i="8"/>
  <c r="K32" i="8"/>
  <c r="J32" i="8"/>
  <c r="I32" i="8"/>
  <c r="I42" i="8" s="1"/>
  <c r="H32" i="8"/>
  <c r="G32" i="8"/>
  <c r="F32" i="8"/>
  <c r="E32" i="8"/>
  <c r="E42" i="8" s="1"/>
  <c r="D32" i="8"/>
  <c r="C31" i="8"/>
  <c r="L32" i="8"/>
  <c r="C30" i="8"/>
  <c r="C32" i="8" s="1"/>
  <c r="M28" i="8"/>
  <c r="C27" i="8"/>
  <c r="C26" i="8"/>
  <c r="J25" i="8"/>
  <c r="J28" i="8" s="1"/>
  <c r="C25" i="8"/>
  <c r="C24" i="8"/>
  <c r="C28" i="8" s="1"/>
  <c r="M20" i="8"/>
  <c r="K20" i="8"/>
  <c r="J20" i="8"/>
  <c r="J21" i="8" s="1"/>
  <c r="C19" i="8"/>
  <c r="C18" i="8"/>
  <c r="C17" i="8"/>
  <c r="C16" i="8"/>
  <c r="C15" i="8"/>
  <c r="I14" i="8"/>
  <c r="I20" i="8" s="1"/>
  <c r="I21" i="8" s="1"/>
  <c r="C14" i="8"/>
  <c r="C13" i="8"/>
  <c r="D12" i="8"/>
  <c r="D26" i="8" s="1"/>
  <c r="D25" i="8" s="1"/>
  <c r="D28" i="8" s="1"/>
  <c r="C12" i="8"/>
  <c r="H11" i="8"/>
  <c r="H26" i="8" s="1"/>
  <c r="H25" i="8" s="1"/>
  <c r="H28" i="8" s="1"/>
  <c r="G11" i="8"/>
  <c r="G26" i="8" s="1"/>
  <c r="G25" i="8" s="1"/>
  <c r="G28" i="8" s="1"/>
  <c r="F11" i="8"/>
  <c r="F20" i="8" s="1"/>
  <c r="E11" i="8"/>
  <c r="E20" i="8" s="1"/>
  <c r="C11" i="8"/>
  <c r="C20" i="8" s="1"/>
  <c r="M9" i="8"/>
  <c r="H9" i="8"/>
  <c r="G9" i="8"/>
  <c r="F9" i="8"/>
  <c r="E9" i="8"/>
  <c r="D9" i="8"/>
  <c r="K8" i="8"/>
  <c r="K26" i="8" s="1"/>
  <c r="K25" i="8" s="1"/>
  <c r="K28" i="8" s="1"/>
  <c r="C8" i="8"/>
  <c r="C9" i="8" s="1"/>
  <c r="W6" i="7"/>
  <c r="G45" i="6"/>
  <c r="F45" i="6"/>
  <c r="E45" i="6"/>
  <c r="D45" i="6"/>
  <c r="C45" i="6"/>
  <c r="H44" i="6"/>
  <c r="H43" i="6"/>
  <c r="H42" i="6"/>
  <c r="H45" i="6" s="1"/>
  <c r="F38" i="6"/>
  <c r="H38" i="6" s="1"/>
  <c r="E34" i="6"/>
  <c r="E37" i="6" s="1"/>
  <c r="E39" i="6" s="1"/>
  <c r="G33" i="6"/>
  <c r="G34" i="6" s="1"/>
  <c r="G37" i="6" s="1"/>
  <c r="G39" i="6" s="1"/>
  <c r="F33" i="6"/>
  <c r="F34" i="6" s="1"/>
  <c r="F37" i="6" s="1"/>
  <c r="F39" i="6" s="1"/>
  <c r="E33" i="6"/>
  <c r="D33" i="6"/>
  <c r="D34" i="6" s="1"/>
  <c r="D37" i="6" s="1"/>
  <c r="D39" i="6" s="1"/>
  <c r="D46" i="6" s="1"/>
  <c r="C33" i="6"/>
  <c r="C34" i="6" s="1"/>
  <c r="C37" i="6" s="1"/>
  <c r="C39" i="6" s="1"/>
  <c r="H32" i="6"/>
  <c r="H31" i="6"/>
  <c r="H30" i="6"/>
  <c r="H33" i="6" s="1"/>
  <c r="G27" i="6"/>
  <c r="F27" i="6"/>
  <c r="E27" i="6"/>
  <c r="D27" i="6"/>
  <c r="C27" i="6"/>
  <c r="H26" i="6"/>
  <c r="F26" i="6"/>
  <c r="H25" i="6"/>
  <c r="H27" i="6" s="1"/>
  <c r="E19" i="6"/>
  <c r="C18" i="6"/>
  <c r="C21" i="6" s="1"/>
  <c r="C22" i="6" s="1"/>
  <c r="C16" i="6"/>
  <c r="C17" i="6" s="1"/>
  <c r="D15" i="6"/>
  <c r="D16" i="6" s="1"/>
  <c r="E14" i="6"/>
  <c r="E13" i="6"/>
  <c r="D11" i="6"/>
  <c r="C11" i="6"/>
  <c r="E10" i="6"/>
  <c r="D10" i="6"/>
  <c r="E9" i="6"/>
  <c r="E8" i="6"/>
  <c r="E11" i="6" s="1"/>
  <c r="E21" i="8" l="1"/>
  <c r="K42" i="8"/>
  <c r="J42" i="8"/>
  <c r="J43" i="8" s="1"/>
  <c r="G42" i="8"/>
  <c r="G43" i="8" s="1"/>
  <c r="M43" i="8"/>
  <c r="F21" i="8"/>
  <c r="M21" i="8"/>
  <c r="F42" i="8"/>
  <c r="D42" i="8"/>
  <c r="D43" i="8" s="1"/>
  <c r="H42" i="8"/>
  <c r="H43" i="8" s="1"/>
  <c r="D20" i="8"/>
  <c r="D21" i="8" s="1"/>
  <c r="G20" i="8"/>
  <c r="G21" i="8" s="1"/>
  <c r="E26" i="8"/>
  <c r="E25" i="8" s="1"/>
  <c r="E28" i="8" s="1"/>
  <c r="E43" i="8" s="1"/>
  <c r="F26" i="8"/>
  <c r="F25" i="8" s="1"/>
  <c r="F28" i="8" s="1"/>
  <c r="C42" i="8"/>
  <c r="C43" i="8" s="1"/>
  <c r="K43" i="8"/>
  <c r="C21" i="8"/>
  <c r="I26" i="8"/>
  <c r="I25" i="8" s="1"/>
  <c r="I28" i="8" s="1"/>
  <c r="I43" i="8" s="1"/>
  <c r="K9" i="8"/>
  <c r="K21" i="8" s="1"/>
  <c r="L20" i="8"/>
  <c r="H20" i="8"/>
  <c r="H21" i="8" s="1"/>
  <c r="L9" i="8"/>
  <c r="D17" i="6"/>
  <c r="D18" i="6"/>
  <c r="E18" i="6" s="1"/>
  <c r="E46" i="6"/>
  <c r="H34" i="6"/>
  <c r="H37" i="6" s="1"/>
  <c r="H39" i="6" s="1"/>
  <c r="H46" i="6" s="1"/>
  <c r="H47" i="6" s="1"/>
  <c r="F46" i="6"/>
  <c r="F47" i="6" s="1"/>
  <c r="C46" i="6"/>
  <c r="C47" i="6" s="1"/>
  <c r="G46" i="6"/>
  <c r="E15" i="6"/>
  <c r="E16" i="6" s="1"/>
  <c r="E17" i="6" s="1"/>
  <c r="F43" i="8" l="1"/>
  <c r="L21" i="8"/>
</calcChain>
</file>

<file path=xl/sharedStrings.xml><?xml version="1.0" encoding="utf-8"?>
<sst xmlns="http://schemas.openxmlformats.org/spreadsheetml/2006/main" count="190" uniqueCount="133">
  <si>
    <t>ТОО СК Жаңа Бастау</t>
  </si>
  <si>
    <t>тыс. тенге</t>
  </si>
  <si>
    <t>Показатели</t>
  </si>
  <si>
    <t>Запасы</t>
  </si>
  <si>
    <t>-</t>
  </si>
  <si>
    <t>Прочие краткосрочные активы</t>
  </si>
  <si>
    <t>Отложенные налоговые активы</t>
  </si>
  <si>
    <t>Уставный капитал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</si>
  <si>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</si>
  <si>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</si>
  <si>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</si>
  <si>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прочие поступления</t>
  </si>
  <si>
    <t>2. Выбытие денежных средств, всего</t>
  </si>
  <si>
    <t>платежи поставщикам за товары и услуги</t>
  </si>
  <si>
    <t>выплаты по заработной плате</t>
  </si>
  <si>
    <t>другие платежи в бюджет</t>
  </si>
  <si>
    <t>прочие выплаты</t>
  </si>
  <si>
    <t>получение займов</t>
  </si>
  <si>
    <t>погашение займов</t>
  </si>
  <si>
    <t>прочие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</si>
  <si>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</si>
  <si>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</si>
  <si>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Итого капитал</t>
  </si>
  <si>
    <t>Прим</t>
  </si>
  <si>
    <t>На конец 31.12.2023г     (аудированно)</t>
  </si>
  <si>
    <t>(37 200)</t>
  </si>
  <si>
    <t>Влияние обменных курсов</t>
  </si>
  <si>
    <t>Итого:   Увеличение +/- уменьшение денежных средств (стр. 030 +/- стр. 080 +/- стр. 090)</t>
  </si>
  <si>
    <t>30 июня 2024 года</t>
  </si>
  <si>
    <t>АКТИВЫ</t>
  </si>
  <si>
    <t>Долгосрочные активы</t>
  </si>
  <si>
    <t>Итого долгосрочные активы</t>
  </si>
  <si>
    <t>Краткосрочные активы</t>
  </si>
  <si>
    <t>Прочая дебиторская задолженность</t>
  </si>
  <si>
    <t>Займы выданные</t>
  </si>
  <si>
    <t>Авансы выданные</t>
  </si>
  <si>
    <t>Предоплата по подоходному налогу</t>
  </si>
  <si>
    <t>Предоплата по прочим налогам</t>
  </si>
  <si>
    <t>Средства в кредитных учреждениях</t>
  </si>
  <si>
    <t xml:space="preserve">Денежные средства и их эквиваленты  </t>
  </si>
  <si>
    <t>Итого краткосрочные активы</t>
  </si>
  <si>
    <t>ИТОГО АКТИВЫ</t>
  </si>
  <si>
    <t>КАПИТАЛ И ОБЯЗАТЕЛЬСТВА</t>
  </si>
  <si>
    <t>Капитал</t>
  </si>
  <si>
    <t>Неоплаченный капитал</t>
  </si>
  <si>
    <t>Прочие резервы</t>
  </si>
  <si>
    <t>Нераспределенная прибыль</t>
  </si>
  <si>
    <t>Отчетный период</t>
  </si>
  <si>
    <t>Предыдущие периоды</t>
  </si>
  <si>
    <t>Долгосрочные обязательства</t>
  </si>
  <si>
    <t>Кредитый и займы</t>
  </si>
  <si>
    <t>Итого долгосрочные обязательства</t>
  </si>
  <si>
    <t>Текущие обязательства</t>
  </si>
  <si>
    <r>
      <t xml:space="preserve">Торговая и </t>
    </r>
    <r>
      <rPr>
        <sz val="9"/>
        <color rgb="FFFF0000"/>
        <rFont val="Times New Roman"/>
        <family val="1"/>
      </rPr>
      <t>прочая кредиторская задолженность</t>
    </r>
  </si>
  <si>
    <t>Обязательства по договорам</t>
  </si>
  <si>
    <t xml:space="preserve">Обязательства по подоходному налогу </t>
  </si>
  <si>
    <t>Обязательства по вознаграждениям работникам</t>
  </si>
  <si>
    <t>Прочие обязательтва</t>
  </si>
  <si>
    <t>Итого текущие обязательства</t>
  </si>
  <si>
    <t>Итого обязательства</t>
  </si>
  <si>
    <t>ИТОГО КАПИТАЛ И ОБЯЗАТЕЛЬСТВА</t>
  </si>
  <si>
    <t xml:space="preserve">  тыс. тенге</t>
  </si>
  <si>
    <t>За период с 23 ноября 2023 года (дата основания) по 31 декабря 2023 года</t>
  </si>
  <si>
    <t xml:space="preserve"> Продолжающаяся деятельность</t>
  </si>
  <si>
    <t xml:space="preserve"> Выручка</t>
  </si>
  <si>
    <t xml:space="preserve"> Себестоимость продаж</t>
  </si>
  <si>
    <t>Валовая прибыль</t>
  </si>
  <si>
    <t>Расходы по реализации</t>
  </si>
  <si>
    <t xml:space="preserve"> Расходы по реализации </t>
  </si>
  <si>
    <t>Общие и административные расходы</t>
  </si>
  <si>
    <t>Административные расходы</t>
  </si>
  <si>
    <t xml:space="preserve"> Ожидаемые кредитные убытки</t>
  </si>
  <si>
    <t xml:space="preserve"> Курсовая разница, нетто</t>
  </si>
  <si>
    <t>Прочие доходы и расходы, нетто</t>
  </si>
  <si>
    <t xml:space="preserve"> Результаты операционной деятельности </t>
  </si>
  <si>
    <t>Финансовые доходы</t>
  </si>
  <si>
    <t xml:space="preserve"> Финансовые доходы</t>
  </si>
  <si>
    <t>Финансовые расходы</t>
  </si>
  <si>
    <t>Затраты по финансированию</t>
  </si>
  <si>
    <t xml:space="preserve">Убыток до налогообложения </t>
  </si>
  <si>
    <t>Расходы по подоходному налогу</t>
  </si>
  <si>
    <t xml:space="preserve"> Расход по подоходному налогу</t>
  </si>
  <si>
    <t>Чистая прибыль за период</t>
  </si>
  <si>
    <t>Прочий совокупный доход</t>
  </si>
  <si>
    <t xml:space="preserve"> Прибыль (убыток) за отчетный год</t>
  </si>
  <si>
    <t>Check</t>
  </si>
  <si>
    <t>Непокрытый убыток/</t>
  </si>
  <si>
    <t>нераспределенная прибыль</t>
  </si>
  <si>
    <t>На 01 декабря 2022 года</t>
  </si>
  <si>
    <t>Пополнение уставного капитала</t>
  </si>
  <si>
    <t>Совокупный доход за год</t>
  </si>
  <si>
    <t>На 31 декабря 2022 года</t>
  </si>
  <si>
    <t>На 23 ноября 2023 (дата основания)</t>
  </si>
  <si>
    <t>Совокупный убыток за год</t>
  </si>
  <si>
    <t>На 31 декабря 2023 года</t>
  </si>
  <si>
    <t>На1 января 2024 года</t>
  </si>
  <si>
    <t>Неконтролирующие 
доли участия</t>
  </si>
  <si>
    <t>На 1 января 2022 года</t>
  </si>
  <si>
    <t>Убыток за период</t>
  </si>
  <si>
    <t>Операции с участниками</t>
  </si>
  <si>
    <t>Дисконт при первоначальном признании займов</t>
  </si>
  <si>
    <t xml:space="preserve">Дивиденды, выплаченные </t>
  </si>
  <si>
    <t>На 1 января 2023 года</t>
  </si>
  <si>
    <t>Прибыль за период</t>
  </si>
  <si>
    <t>На конец 31 декабря 2023 года (аудировано)</t>
  </si>
  <si>
    <t>за период с 1 января  2024 года  по 30 сентября  2024 г</t>
  </si>
  <si>
    <t xml:space="preserve">Девять месяцев, 
закончившихся 
30 сентября 
2024 года </t>
  </si>
  <si>
    <t>На 30.09.2024 г      (не аудированно)</t>
  </si>
  <si>
    <t>(3 277 563)</t>
  </si>
  <si>
    <t>1 636 847</t>
  </si>
  <si>
    <t>полученные вознаграждения</t>
  </si>
  <si>
    <t>(1 820 332)</t>
  </si>
  <si>
    <t>1 736 600</t>
  </si>
  <si>
    <t>(3 556 932)</t>
  </si>
  <si>
    <t>3 457 179</t>
  </si>
  <si>
    <t>178 978</t>
  </si>
  <si>
    <t>На 30 сентября 2024 года</t>
  </si>
  <si>
    <t>На 30 сентября 2024 года (не аудировано)</t>
  </si>
  <si>
    <t>(74 875)</t>
  </si>
  <si>
    <t>(64 875)</t>
  </si>
  <si>
    <t>7 728 777</t>
  </si>
  <si>
    <t>Краткосрочные вознаграждения к выплате</t>
  </si>
  <si>
    <t>Краткосрочная задолженность по оплате труда</t>
  </si>
  <si>
    <t>Долгосрочные финансовые обязательства, оцениваемые по амортизированной стоимости</t>
  </si>
  <si>
    <t>ОТЧЕТ О ФИНАНСОВОМ ПОЛОЖЕНИИ ПО СОСТОЯНИЮ  НА 30 сентября 2024 ГОДА</t>
  </si>
  <si>
    <t xml:space="preserve"> ОТЧЕТ О ПРИБЫЛИ ИЛИ УБЫТКЕ И ПРОЧИМ СОВОКУПНОМ ДОХОДЕ ЗА ПЕРИОД,ЗАКОНЧИВШИЙСЯ  30 СЕНТЯБРЯ 2024 ГОДА</t>
  </si>
  <si>
    <t xml:space="preserve"> ОТЧЕТ О ДВИЖЕНИИ ДЕНЕЖНЫХ СРЕДСТВ ЗА ПЕРИОД ,ЗАКОНЧИВШИЙСЯ 30 СЕНТЯБРЯ 2024 ГОДА</t>
  </si>
  <si>
    <t>ОТЧЕТ ОБ ИЗМЕНЕНИЯХ В КАПИТАЛЕ  ЗА ПЕРИОД ,ЗАКОНЧИВШИЙСЯ 30 СЕНТЯБРЯ 2024 ГОДА</t>
  </si>
  <si>
    <t>Чистая сумма денежных средств от операционной деятельности (стр. 010 - стр. 020)</t>
  </si>
  <si>
    <t>Чистая сумма денежных средств от финансовой деятельности (стр. 070 - стр. 080)</t>
  </si>
  <si>
    <t>Руководитель                                                                                Абишева А.Д.</t>
  </si>
  <si>
    <t xml:space="preserve">                    Руководитель                                                                                Абишева А.Д.</t>
  </si>
  <si>
    <t>II. Движение денежных средств от финансовой деятельности 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</si>
</sst>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#,##0,"/>
    <numFmt numFmtId="166" formatCode="0,"/>
    <numFmt numFmtId="167" formatCode="[=-22800264.35]&quot;(22 800)&quot;;General"/>
    <numFmt numFmtId="168" formatCode="_(* #,##0_);_(* \(#,##0\);_(* &quot;-&quot;??_);_(@_)"/>
    <numFmt numFmtId="169" formatCode="_(* #,##0_);_(* \(#,##0\);_(* &quot;-&quot;_);_(@_)"/>
    <numFmt numFmtId="170" formatCode="[=-88005860.11]&quot;(88 006)&quot;;General"/>
    <numFmt numFmtId="171" formatCode="[=-74874597.38]&quot;(74 875)&quot;;General"/>
    <numFmt numFmtId="172" formatCode="[=-64874597.38]&quot;(64 875)&quot;;General"/>
    <numFmt numFmtId="173" formatCode="[=-638281.14]&quot;(638)&quot;;General"/>
  </numFmts>
  <fonts count="38" x14ac:knownFonts="1"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0"/>
      <name val="Times New Roman"/>
      <family val="1"/>
    </font>
    <font>
      <b/>
      <sz val="9"/>
      <color theme="0"/>
      <name val="Times New Roman"/>
      <family val="1"/>
    </font>
    <font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b/>
      <sz val="9"/>
      <color rgb="FF0000FF"/>
      <name val="Times New Roman"/>
      <family val="1"/>
    </font>
    <font>
      <sz val="9"/>
      <color theme="1"/>
      <name val="Times New Roman"/>
      <family val="1"/>
      <charset val="204"/>
    </font>
    <font>
      <sz val="9"/>
      <color rgb="FF0000F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rgb="FFFF0000"/>
      <name val="Times New Roman"/>
      <family val="1"/>
    </font>
    <font>
      <b/>
      <sz val="9"/>
      <color rgb="FF0000CC"/>
      <name val="Times New Roman"/>
      <family val="1"/>
    </font>
    <font>
      <sz val="9"/>
      <color theme="2"/>
      <name val="Times New Roman"/>
      <family val="1"/>
    </font>
    <font>
      <b/>
      <sz val="9"/>
      <color rgb="FF0000FF"/>
      <name val="Times New Roman"/>
      <family val="1"/>
      <charset val="204"/>
    </font>
    <font>
      <b/>
      <i/>
      <sz val="9"/>
      <color indexed="10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</font>
    <font>
      <sz val="9"/>
      <color indexed="21"/>
      <name val="Arial"/>
      <family val="2"/>
      <charset val="204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D0D0D"/>
      <name val="Times New Roman"/>
      <family val="1"/>
      <charset val="204"/>
    </font>
    <font>
      <sz val="10"/>
      <color rgb="FF0D0D0D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58">
    <xf numFmtId="0" fontId="0" fillId="0" borderId="0" xfId="0"/>
    <xf numFmtId="0" fontId="0" fillId="0" borderId="0" xfId="0" applyFont="1"/>
    <xf numFmtId="168" fontId="4" fillId="0" borderId="0" xfId="0" applyNumberFormat="1" applyFont="1" applyAlignment="1">
      <alignment vertical="top"/>
    </xf>
    <xf numFmtId="168" fontId="9" fillId="0" borderId="2" xfId="0" applyNumberFormat="1" applyFont="1" applyBorder="1" applyAlignment="1">
      <alignment vertical="top"/>
    </xf>
    <xf numFmtId="169" fontId="10" fillId="2" borderId="2" xfId="0" applyNumberFormat="1" applyFont="1" applyFill="1" applyBorder="1" applyAlignment="1">
      <alignment horizontal="center" vertical="top"/>
    </xf>
    <xf numFmtId="168" fontId="9" fillId="0" borderId="2" xfId="0" applyNumberFormat="1" applyFont="1" applyBorder="1" applyAlignment="1">
      <alignment horizontal="left" vertical="top"/>
    </xf>
    <xf numFmtId="169" fontId="9" fillId="2" borderId="2" xfId="0" applyNumberFormat="1" applyFont="1" applyFill="1" applyBorder="1" applyAlignment="1">
      <alignment horizontal="center" vertical="top"/>
    </xf>
    <xf numFmtId="168" fontId="6" fillId="0" borderId="2" xfId="0" applyNumberFormat="1" applyFont="1" applyBorder="1" applyAlignment="1">
      <alignment vertical="top"/>
    </xf>
    <xf numFmtId="168" fontId="12" fillId="2" borderId="2" xfId="0" applyNumberFormat="1" applyFont="1" applyFill="1" applyBorder="1" applyAlignment="1">
      <alignment horizontal="center" vertical="top"/>
    </xf>
    <xf numFmtId="168" fontId="10" fillId="2" borderId="2" xfId="0" applyNumberFormat="1" applyFont="1" applyFill="1" applyBorder="1" applyAlignment="1">
      <alignment vertical="top"/>
    </xf>
    <xf numFmtId="168" fontId="10" fillId="2" borderId="2" xfId="0" applyNumberFormat="1" applyFont="1" applyFill="1" applyBorder="1" applyAlignment="1">
      <alignment horizontal="center" vertical="top"/>
    </xf>
    <xf numFmtId="168" fontId="6" fillId="2" borderId="2" xfId="0" applyNumberFormat="1" applyFont="1" applyFill="1" applyBorder="1" applyAlignment="1">
      <alignment vertical="top"/>
    </xf>
    <xf numFmtId="168" fontId="9" fillId="2" borderId="2" xfId="0" applyNumberFormat="1" applyFont="1" applyFill="1" applyBorder="1" applyAlignment="1">
      <alignment horizontal="left" vertical="top"/>
    </xf>
    <xf numFmtId="168" fontId="10" fillId="2" borderId="2" xfId="0" applyNumberFormat="1" applyFont="1" applyFill="1" applyBorder="1" applyAlignment="1">
      <alignment horizontal="left" vertical="top"/>
    </xf>
    <xf numFmtId="168" fontId="9" fillId="2" borderId="2" xfId="0" applyNumberFormat="1" applyFont="1" applyFill="1" applyBorder="1" applyAlignment="1">
      <alignment vertical="top"/>
    </xf>
    <xf numFmtId="168" fontId="9" fillId="2" borderId="2" xfId="1" applyNumberFormat="1" applyFont="1" applyFill="1" applyBorder="1" applyAlignment="1">
      <alignment horizontal="left" vertical="top"/>
    </xf>
    <xf numFmtId="169" fontId="9" fillId="2" borderId="2" xfId="1" applyNumberFormat="1" applyFont="1" applyFill="1" applyBorder="1" applyAlignment="1">
      <alignment horizontal="center" vertical="top"/>
    </xf>
    <xf numFmtId="168" fontId="10" fillId="2" borderId="2" xfId="1" applyNumberFormat="1" applyFont="1" applyFill="1" applyBorder="1" applyAlignment="1">
      <alignment horizontal="center" vertical="top"/>
    </xf>
    <xf numFmtId="168" fontId="13" fillId="2" borderId="2" xfId="0" applyNumberFormat="1" applyFont="1" applyFill="1" applyBorder="1" applyAlignment="1">
      <alignment vertical="top"/>
    </xf>
    <xf numFmtId="168" fontId="8" fillId="2" borderId="2" xfId="0" applyNumberFormat="1" applyFont="1" applyFill="1" applyBorder="1" applyAlignment="1">
      <alignment vertical="top"/>
    </xf>
    <xf numFmtId="168" fontId="6" fillId="0" borderId="0" xfId="0" applyNumberFormat="1" applyFont="1" applyAlignment="1">
      <alignment vertical="top"/>
    </xf>
    <xf numFmtId="168" fontId="9" fillId="0" borderId="0" xfId="0" applyNumberFormat="1" applyFont="1" applyAlignment="1">
      <alignment vertical="top"/>
    </xf>
    <xf numFmtId="168" fontId="8" fillId="0" borderId="0" xfId="0" applyNumberFormat="1" applyFont="1" applyAlignment="1">
      <alignment vertical="top"/>
    </xf>
    <xf numFmtId="168" fontId="8" fillId="0" borderId="0" xfId="0" applyNumberFormat="1" applyFont="1" applyAlignment="1">
      <alignment horizontal="left" vertical="top"/>
    </xf>
    <xf numFmtId="168" fontId="16" fillId="0" borderId="0" xfId="0" applyNumberFormat="1" applyFont="1" applyAlignment="1">
      <alignment horizontal="left" vertical="top"/>
    </xf>
    <xf numFmtId="168" fontId="9" fillId="2" borderId="0" xfId="0" applyNumberFormat="1" applyFont="1" applyFill="1" applyAlignment="1">
      <alignment horizontal="center" vertical="top"/>
    </xf>
    <xf numFmtId="168" fontId="17" fillId="0" borderId="0" xfId="0" applyNumberFormat="1" applyFont="1" applyAlignment="1">
      <alignment horizontal="right" vertical="top"/>
    </xf>
    <xf numFmtId="168" fontId="18" fillId="0" borderId="0" xfId="0" applyNumberFormat="1" applyFont="1" applyAlignment="1">
      <alignment horizontal="right" vertical="top"/>
    </xf>
    <xf numFmtId="0" fontId="1" fillId="0" borderId="0" xfId="2" applyFont="1" applyAlignment="1">
      <alignment vertical="top"/>
    </xf>
    <xf numFmtId="0" fontId="1" fillId="0" borderId="0" xfId="2" applyFont="1"/>
    <xf numFmtId="0" fontId="2" fillId="0" borderId="0" xfId="2" applyFont="1" applyAlignment="1">
      <alignment vertical="top"/>
    </xf>
    <xf numFmtId="0" fontId="21" fillId="4" borderId="7" xfId="2" applyFont="1" applyFill="1" applyBorder="1" applyAlignment="1">
      <alignment vertical="top"/>
    </xf>
    <xf numFmtId="0" fontId="2" fillId="0" borderId="7" xfId="2" applyFont="1" applyBorder="1" applyAlignment="1">
      <alignment vertical="top"/>
    </xf>
    <xf numFmtId="168" fontId="6" fillId="0" borderId="2" xfId="0" applyNumberFormat="1" applyFont="1" applyBorder="1" applyAlignment="1">
      <alignment horizontal="left" vertical="top"/>
    </xf>
    <xf numFmtId="168" fontId="9" fillId="2" borderId="2" xfId="0" applyNumberFormat="1" applyFont="1" applyFill="1" applyBorder="1" applyAlignment="1">
      <alignment horizontal="center" vertical="top"/>
    </xf>
    <xf numFmtId="168" fontId="9" fillId="2" borderId="2" xfId="0" applyNumberFormat="1" applyFont="1" applyFill="1" applyBorder="1" applyAlignment="1">
      <alignment horizontal="right" vertical="top" wrapText="1"/>
    </xf>
    <xf numFmtId="0" fontId="22" fillId="0" borderId="0" xfId="0" applyFont="1" applyAlignment="1">
      <alignment horizontal="left"/>
    </xf>
    <xf numFmtId="168" fontId="23" fillId="2" borderId="0" xfId="0" applyNumberFormat="1" applyFont="1" applyFill="1" applyBorder="1" applyAlignment="1">
      <alignment vertical="top"/>
    </xf>
    <xf numFmtId="168" fontId="9" fillId="2" borderId="0" xfId="0" applyNumberFormat="1" applyFont="1" applyFill="1" applyBorder="1" applyAlignment="1">
      <alignment vertical="top"/>
    </xf>
    <xf numFmtId="0" fontId="24" fillId="2" borderId="0" xfId="0" applyFont="1" applyFill="1" applyAlignment="1">
      <alignment vertical="top"/>
    </xf>
    <xf numFmtId="169" fontId="24" fillId="2" borderId="0" xfId="0" applyNumberFormat="1" applyFont="1" applyFill="1" applyAlignment="1">
      <alignment vertical="top"/>
    </xf>
    <xf numFmtId="168" fontId="30" fillId="3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left" vertical="top"/>
    </xf>
    <xf numFmtId="0" fontId="26" fillId="2" borderId="6" xfId="0" applyFont="1" applyFill="1" applyBorder="1" applyAlignment="1">
      <alignment horizontal="left" vertical="top"/>
    </xf>
    <xf numFmtId="0" fontId="26" fillId="2" borderId="6" xfId="0" applyFont="1" applyFill="1" applyBorder="1" applyAlignment="1">
      <alignment horizontal="center" vertical="top" wrapText="1"/>
    </xf>
    <xf numFmtId="168" fontId="24" fillId="2" borderId="0" xfId="0" applyNumberFormat="1" applyFont="1" applyFill="1" applyAlignment="1">
      <alignment vertical="top"/>
    </xf>
    <xf numFmtId="0" fontId="26" fillId="2" borderId="6" xfId="0" applyFont="1" applyFill="1" applyBorder="1" applyAlignment="1">
      <alignment vertical="top"/>
    </xf>
    <xf numFmtId="168" fontId="26" fillId="2" borderId="6" xfId="0" applyNumberFormat="1" applyFont="1" applyFill="1" applyBorder="1" applyAlignment="1">
      <alignment vertical="top"/>
    </xf>
    <xf numFmtId="0" fontId="26" fillId="2" borderId="0" xfId="0" applyFont="1" applyFill="1" applyAlignment="1">
      <alignment vertical="top"/>
    </xf>
    <xf numFmtId="0" fontId="24" fillId="2" borderId="5" xfId="0" applyFont="1" applyFill="1" applyBorder="1" applyAlignment="1">
      <alignment vertical="top"/>
    </xf>
    <xf numFmtId="168" fontId="26" fillId="2" borderId="5" xfId="0" applyNumberFormat="1" applyFont="1" applyFill="1" applyBorder="1" applyAlignment="1">
      <alignment vertical="top"/>
    </xf>
    <xf numFmtId="0" fontId="30" fillId="2" borderId="0" xfId="0" applyFont="1" applyFill="1" applyAlignment="1">
      <alignment vertical="top"/>
    </xf>
    <xf numFmtId="0" fontId="24" fillId="2" borderId="2" xfId="0" applyFont="1" applyFill="1" applyBorder="1" applyAlignment="1">
      <alignment vertical="top"/>
    </xf>
    <xf numFmtId="0" fontId="24" fillId="2" borderId="2" xfId="0" applyFont="1" applyFill="1" applyBorder="1" applyAlignment="1">
      <alignment horizontal="right" vertical="top"/>
    </xf>
    <xf numFmtId="0" fontId="24" fillId="2" borderId="2" xfId="0" applyFont="1" applyFill="1" applyBorder="1" applyAlignment="1">
      <alignment horizontal="right" vertical="top" wrapText="1"/>
    </xf>
    <xf numFmtId="0" fontId="27" fillId="2" borderId="2" xfId="0" applyFont="1" applyFill="1" applyBorder="1" applyAlignment="1">
      <alignment vertical="top" wrapText="1"/>
    </xf>
    <xf numFmtId="169" fontId="27" fillId="2" borderId="2" xfId="0" applyNumberFormat="1" applyFont="1" applyFill="1" applyBorder="1" applyAlignment="1">
      <alignment horizontal="right" vertical="top"/>
    </xf>
    <xf numFmtId="169" fontId="26" fillId="2" borderId="2" xfId="0" applyNumberFormat="1" applyFont="1" applyFill="1" applyBorder="1" applyAlignment="1">
      <alignment horizontal="right" vertical="top"/>
    </xf>
    <xf numFmtId="169" fontId="24" fillId="2" borderId="2" xfId="0" applyNumberFormat="1" applyFont="1" applyFill="1" applyBorder="1" applyAlignment="1">
      <alignment horizontal="right" vertical="top" wrapText="1"/>
    </xf>
    <xf numFmtId="0" fontId="28" fillId="2" borderId="2" xfId="0" applyFont="1" applyFill="1" applyBorder="1" applyAlignment="1">
      <alignment vertical="top" wrapText="1"/>
    </xf>
    <xf numFmtId="169" fontId="24" fillId="2" borderId="2" xfId="0" applyNumberFormat="1" applyFont="1" applyFill="1" applyBorder="1" applyAlignment="1">
      <alignment horizontal="right" vertical="top"/>
    </xf>
    <xf numFmtId="169" fontId="26" fillId="2" borderId="2" xfId="0" applyNumberFormat="1" applyFont="1" applyFill="1" applyBorder="1" applyAlignment="1">
      <alignment horizontal="right" vertical="top" wrapText="1"/>
    </xf>
    <xf numFmtId="169" fontId="24" fillId="2" borderId="2" xfId="0" applyNumberFormat="1" applyFont="1" applyFill="1" applyBorder="1" applyAlignment="1">
      <alignment vertical="top"/>
    </xf>
    <xf numFmtId="169" fontId="28" fillId="2" borderId="2" xfId="0" applyNumberFormat="1" applyFont="1" applyFill="1" applyBorder="1" applyAlignment="1">
      <alignment horizontal="right" vertical="top"/>
    </xf>
    <xf numFmtId="169" fontId="29" fillId="2" borderId="2" xfId="0" applyNumberFormat="1" applyFont="1" applyFill="1" applyBorder="1" applyAlignment="1">
      <alignment horizontal="right" vertical="top"/>
    </xf>
    <xf numFmtId="169" fontId="25" fillId="2" borderId="2" xfId="0" applyNumberFormat="1" applyFont="1" applyFill="1" applyBorder="1" applyAlignment="1">
      <alignment horizontal="right" vertical="top"/>
    </xf>
    <xf numFmtId="169" fontId="25" fillId="2" borderId="2" xfId="0" applyNumberFormat="1" applyFont="1" applyFill="1" applyBorder="1" applyAlignment="1">
      <alignment horizontal="right" vertical="top" wrapText="1"/>
    </xf>
    <xf numFmtId="0" fontId="9" fillId="2" borderId="2" xfId="0" applyFont="1" applyFill="1" applyBorder="1" applyAlignment="1">
      <alignment horizontal="right" vertical="top" wrapText="1"/>
    </xf>
    <xf numFmtId="168" fontId="11" fillId="2" borderId="2" xfId="0" applyNumberFormat="1" applyFont="1" applyFill="1" applyBorder="1" applyAlignment="1">
      <alignment horizontal="center" vertical="top"/>
    </xf>
    <xf numFmtId="168" fontId="9" fillId="2" borderId="2" xfId="1" applyNumberFormat="1" applyFont="1" applyFill="1" applyBorder="1" applyAlignment="1">
      <alignment horizontal="center" vertical="top"/>
    </xf>
    <xf numFmtId="168" fontId="30" fillId="2" borderId="2" xfId="0" applyNumberFormat="1" applyFont="1" applyFill="1" applyBorder="1" applyAlignment="1">
      <alignment vertical="top"/>
    </xf>
    <xf numFmtId="168" fontId="23" fillId="0" borderId="0" xfId="0" applyNumberFormat="1" applyFont="1" applyAlignment="1">
      <alignment vertical="top"/>
    </xf>
    <xf numFmtId="0" fontId="31" fillId="2" borderId="0" xfId="0" applyFont="1" applyFill="1" applyAlignment="1">
      <alignment vertical="top"/>
    </xf>
    <xf numFmtId="0" fontId="33" fillId="0" borderId="0" xfId="0" applyFont="1" applyAlignment="1">
      <alignment horizontal="center" vertical="center"/>
    </xf>
    <xf numFmtId="0" fontId="33" fillId="0" borderId="0" xfId="0" applyFont="1"/>
    <xf numFmtId="0" fontId="35" fillId="0" borderId="0" xfId="0" applyFont="1" applyAlignment="1">
      <alignment horizontal="right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3" fontId="35" fillId="2" borderId="2" xfId="0" applyNumberFormat="1" applyFont="1" applyFill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1" fontId="35" fillId="2" borderId="2" xfId="0" applyNumberFormat="1" applyFont="1" applyFill="1" applyBorder="1" applyAlignment="1">
      <alignment horizontal="right" vertical="center"/>
    </xf>
    <xf numFmtId="166" fontId="35" fillId="2" borderId="2" xfId="0" applyNumberFormat="1" applyFont="1" applyFill="1" applyBorder="1" applyAlignment="1">
      <alignment horizontal="right" vertical="center"/>
    </xf>
    <xf numFmtId="165" fontId="35" fillId="2" borderId="2" xfId="0" applyNumberFormat="1" applyFont="1" applyFill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27" fillId="2" borderId="2" xfId="0" applyFont="1" applyFill="1" applyBorder="1" applyAlignment="1">
      <alignment horizontal="right" vertical="top" wrapText="1"/>
    </xf>
    <xf numFmtId="168" fontId="6" fillId="2" borderId="2" xfId="0" applyNumberFormat="1" applyFont="1" applyFill="1" applyBorder="1" applyAlignment="1">
      <alignment horizontal="right" vertical="top"/>
    </xf>
    <xf numFmtId="0" fontId="0" fillId="5" borderId="0" xfId="0" applyFill="1"/>
    <xf numFmtId="0" fontId="34" fillId="2" borderId="2" xfId="0" applyFont="1" applyFill="1" applyBorder="1" applyAlignment="1">
      <alignment horizontal="center" vertical="center"/>
    </xf>
    <xf numFmtId="3" fontId="34" fillId="2" borderId="2" xfId="0" applyNumberFormat="1" applyFont="1" applyFill="1" applyBorder="1" applyAlignment="1">
      <alignment horizontal="right" vertical="center"/>
    </xf>
    <xf numFmtId="0" fontId="34" fillId="2" borderId="2" xfId="0" applyFont="1" applyFill="1" applyBorder="1" applyAlignment="1">
      <alignment horizontal="right" vertical="center"/>
    </xf>
    <xf numFmtId="0" fontId="35" fillId="2" borderId="2" xfId="0" applyFont="1" applyFill="1" applyBorder="1" applyAlignment="1">
      <alignment horizontal="center" vertical="center"/>
    </xf>
    <xf numFmtId="165" fontId="34" fillId="2" borderId="3" xfId="4" applyNumberFormat="1" applyFont="1" applyFill="1" applyBorder="1" applyAlignment="1">
      <alignment horizontal="right" vertical="center"/>
    </xf>
    <xf numFmtId="167" fontId="34" fillId="2" borderId="2" xfId="0" applyNumberFormat="1" applyFont="1" applyFill="1" applyBorder="1" applyAlignment="1">
      <alignment horizontal="right" vertical="center"/>
    </xf>
    <xf numFmtId="165" fontId="35" fillId="2" borderId="2" xfId="4" applyNumberFormat="1" applyFont="1" applyFill="1" applyBorder="1" applyAlignment="1">
      <alignment horizontal="right" vertical="center"/>
    </xf>
    <xf numFmtId="49" fontId="34" fillId="2" borderId="2" xfId="0" applyNumberFormat="1" applyFont="1" applyFill="1" applyBorder="1" applyAlignment="1">
      <alignment horizontal="right" vertical="center"/>
    </xf>
    <xf numFmtId="165" fontId="34" fillId="2" borderId="2" xfId="0" applyNumberFormat="1" applyFont="1" applyFill="1" applyBorder="1" applyAlignment="1">
      <alignment horizontal="right" vertical="center"/>
    </xf>
    <xf numFmtId="166" fontId="34" fillId="2" borderId="2" xfId="0" applyNumberFormat="1" applyFont="1" applyFill="1" applyBorder="1" applyAlignment="1">
      <alignment horizontal="right" vertical="center"/>
    </xf>
    <xf numFmtId="165" fontId="2" fillId="2" borderId="2" xfId="4" applyNumberFormat="1" applyFont="1" applyFill="1" applyBorder="1" applyAlignment="1">
      <alignment horizontal="right" vertical="center"/>
    </xf>
    <xf numFmtId="1" fontId="34" fillId="2" borderId="2" xfId="0" applyNumberFormat="1" applyFont="1" applyFill="1" applyBorder="1" applyAlignment="1">
      <alignment horizontal="right" vertical="center"/>
    </xf>
    <xf numFmtId="173" fontId="34" fillId="2" borderId="3" xfId="4" applyNumberFormat="1" applyFont="1" applyFill="1" applyBorder="1" applyAlignment="1">
      <alignment horizontal="right" vertical="center"/>
    </xf>
    <xf numFmtId="170" fontId="35" fillId="4" borderId="2" xfId="3" applyNumberFormat="1" applyFont="1" applyFill="1" applyBorder="1" applyAlignment="1">
      <alignment horizontal="right" vertical="center"/>
    </xf>
    <xf numFmtId="171" fontId="34" fillId="4" borderId="2" xfId="3" applyNumberFormat="1" applyFont="1" applyFill="1" applyBorder="1" applyAlignment="1">
      <alignment horizontal="right" vertical="center"/>
    </xf>
    <xf numFmtId="172" fontId="34" fillId="4" borderId="8" xfId="3" applyNumberFormat="1" applyFont="1" applyFill="1" applyBorder="1" applyAlignment="1">
      <alignment horizontal="right" vertical="center"/>
    </xf>
    <xf numFmtId="168" fontId="36" fillId="2" borderId="2" xfId="0" applyNumberFormat="1" applyFont="1" applyFill="1" applyBorder="1" applyAlignment="1">
      <alignment vertical="top"/>
    </xf>
    <xf numFmtId="168" fontId="9" fillId="2" borderId="2" xfId="0" applyNumberFormat="1" applyFont="1" applyFill="1" applyBorder="1" applyAlignment="1">
      <alignment horizontal="right" vertical="top"/>
    </xf>
    <xf numFmtId="0" fontId="9" fillId="2" borderId="0" xfId="0" applyFont="1" applyFill="1" applyAlignment="1">
      <alignment horizontal="center" vertical="top"/>
    </xf>
    <xf numFmtId="0" fontId="29" fillId="0" borderId="7" xfId="5" applyNumberFormat="1" applyFont="1" applyBorder="1" applyAlignment="1">
      <alignment vertical="top" wrapText="1"/>
    </xf>
    <xf numFmtId="170" fontId="34" fillId="2" borderId="2" xfId="3" applyNumberFormat="1" applyFont="1" applyFill="1" applyBorder="1" applyAlignment="1">
      <alignment horizontal="right" vertical="center"/>
    </xf>
    <xf numFmtId="168" fontId="4" fillId="2" borderId="0" xfId="0" applyNumberFormat="1" applyFont="1" applyFill="1" applyAlignment="1">
      <alignment vertical="top"/>
    </xf>
    <xf numFmtId="168" fontId="7" fillId="2" borderId="0" xfId="0" applyNumberFormat="1" applyFont="1" applyFill="1" applyAlignment="1">
      <alignment vertical="top"/>
    </xf>
    <xf numFmtId="168" fontId="8" fillId="2" borderId="0" xfId="0" applyNumberFormat="1" applyFont="1" applyFill="1" applyAlignment="1">
      <alignment vertical="top"/>
    </xf>
    <xf numFmtId="168" fontId="6" fillId="2" borderId="2" xfId="0" applyNumberFormat="1" applyFont="1" applyFill="1" applyBorder="1" applyAlignment="1">
      <alignment horizontal="center" vertical="top"/>
    </xf>
    <xf numFmtId="168" fontId="8" fillId="2" borderId="0" xfId="0" applyNumberFormat="1" applyFont="1" applyFill="1" applyAlignment="1">
      <alignment horizontal="center" vertical="top"/>
    </xf>
    <xf numFmtId="168" fontId="6" fillId="2" borderId="0" xfId="0" applyNumberFormat="1" applyFont="1" applyFill="1" applyAlignment="1">
      <alignment horizontal="center" vertical="top"/>
    </xf>
    <xf numFmtId="168" fontId="17" fillId="2" borderId="0" xfId="0" applyNumberFormat="1" applyFont="1" applyFill="1" applyAlignment="1">
      <alignment horizontal="center" vertical="top"/>
    </xf>
    <xf numFmtId="168" fontId="18" fillId="2" borderId="0" xfId="0" applyNumberFormat="1" applyFont="1" applyFill="1" applyAlignment="1">
      <alignment horizontal="center" vertical="top"/>
    </xf>
    <xf numFmtId="168" fontId="6" fillId="2" borderId="0" xfId="0" applyNumberFormat="1" applyFont="1" applyFill="1" applyAlignment="1">
      <alignment vertical="top"/>
    </xf>
    <xf numFmtId="168" fontId="15" fillId="2" borderId="0" xfId="0" applyNumberFormat="1" applyFont="1" applyFill="1" applyAlignment="1">
      <alignment vertical="top"/>
    </xf>
    <xf numFmtId="0" fontId="20" fillId="2" borderId="0" xfId="2" applyFont="1" applyFill="1"/>
    <xf numFmtId="168" fontId="9" fillId="2" borderId="0" xfId="0" applyNumberFormat="1" applyFont="1" applyFill="1" applyAlignment="1">
      <alignment vertical="top"/>
    </xf>
    <xf numFmtId="0" fontId="2" fillId="2" borderId="0" xfId="2" applyFont="1" applyFill="1" applyAlignment="1">
      <alignment vertical="top"/>
    </xf>
    <xf numFmtId="0" fontId="2" fillId="2" borderId="7" xfId="2" applyFont="1" applyFill="1" applyBorder="1" applyAlignment="1">
      <alignment vertical="top"/>
    </xf>
    <xf numFmtId="4" fontId="2" fillId="2" borderId="7" xfId="2" applyNumberFormat="1" applyFont="1" applyFill="1" applyBorder="1" applyAlignment="1">
      <alignment horizontal="right" vertical="top" wrapText="1"/>
    </xf>
    <xf numFmtId="0" fontId="21" fillId="2" borderId="7" xfId="2" applyFont="1" applyFill="1" applyBorder="1" applyAlignment="1">
      <alignment vertical="top"/>
    </xf>
    <xf numFmtId="4" fontId="21" fillId="2" borderId="7" xfId="2" applyNumberFormat="1" applyFont="1" applyFill="1" applyBorder="1" applyAlignment="1">
      <alignment horizontal="right" vertical="top" wrapText="1"/>
    </xf>
    <xf numFmtId="0" fontId="21" fillId="2" borderId="7" xfId="2" applyFont="1" applyFill="1" applyBorder="1" applyAlignment="1">
      <alignment horizontal="right" vertical="top" wrapText="1"/>
    </xf>
    <xf numFmtId="0" fontId="21" fillId="2" borderId="7" xfId="2" applyFont="1" applyFill="1" applyBorder="1" applyAlignment="1">
      <alignment horizontal="right" vertical="top"/>
    </xf>
    <xf numFmtId="4" fontId="2" fillId="2" borderId="7" xfId="2" applyNumberFormat="1" applyFont="1" applyFill="1" applyBorder="1" applyAlignment="1">
      <alignment horizontal="right" vertical="top"/>
    </xf>
    <xf numFmtId="0" fontId="2" fillId="2" borderId="7" xfId="2" applyFont="1" applyFill="1" applyBorder="1" applyAlignment="1">
      <alignment horizontal="right" vertical="top"/>
    </xf>
    <xf numFmtId="0" fontId="2" fillId="2" borderId="7" xfId="2" applyFont="1" applyFill="1" applyBorder="1" applyAlignment="1">
      <alignment horizontal="right" vertical="top" wrapText="1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7" fillId="2" borderId="0" xfId="0" applyFont="1" applyFill="1" applyAlignment="1">
      <alignment horizontal="center" vertical="top"/>
    </xf>
    <xf numFmtId="0" fontId="8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15" fillId="2" borderId="0" xfId="0" applyFont="1" applyFill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168" fontId="36" fillId="0" borderId="0" xfId="0" applyNumberFormat="1" applyFont="1" applyAlignment="1">
      <alignment vertical="top"/>
    </xf>
    <xf numFmtId="0" fontId="37" fillId="2" borderId="0" xfId="0" applyFont="1" applyFill="1" applyAlignment="1">
      <alignment horizontal="center"/>
    </xf>
    <xf numFmtId="0" fontId="0" fillId="0" borderId="0" xfId="0" applyAlignment="1"/>
    <xf numFmtId="0" fontId="35" fillId="2" borderId="3" xfId="0" applyFont="1" applyFill="1" applyBorder="1" applyAlignment="1">
      <alignment horizontal="left" vertical="center" indent="5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35" fillId="2" borderId="3" xfId="0" applyFont="1" applyFill="1" applyBorder="1" applyAlignment="1">
      <alignment horizontal="left" vertical="top"/>
    </xf>
    <xf numFmtId="0" fontId="35" fillId="2" borderId="3" xfId="0" applyFont="1" applyFill="1" applyBorder="1" applyAlignment="1">
      <alignment horizontal="left" vertical="center"/>
    </xf>
    <xf numFmtId="0" fontId="34" fillId="2" borderId="3" xfId="0" applyFont="1" applyFill="1" applyBorder="1" applyAlignment="1">
      <alignment horizontal="left" vertical="center" wrapText="1"/>
    </xf>
    <xf numFmtId="0" fontId="35" fillId="2" borderId="2" xfId="0" applyFont="1" applyFill="1" applyBorder="1" applyAlignment="1">
      <alignment horizontal="left" vertical="top"/>
    </xf>
    <xf numFmtId="0" fontId="35" fillId="2" borderId="2" xfId="0" applyFont="1" applyFill="1" applyBorder="1" applyAlignment="1">
      <alignment horizontal="left" vertical="center" indent="5"/>
    </xf>
    <xf numFmtId="0" fontId="35" fillId="2" borderId="2" xfId="0" applyFont="1" applyFill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center" vertical="center" wrapText="1"/>
    </xf>
    <xf numFmtId="0" fontId="26" fillId="2" borderId="2" xfId="0" applyFont="1" applyFill="1" applyBorder="1" applyAlignment="1">
      <alignment vertical="top"/>
    </xf>
    <xf numFmtId="0" fontId="27" fillId="2" borderId="2" xfId="0" applyFont="1" applyFill="1" applyBorder="1" applyAlignment="1">
      <alignment horizontal="right" vertical="top" wrapText="1"/>
    </xf>
  </cellXfs>
  <cellStyles count="6">
    <cellStyle name="Обычный" xfId="0" builtinId="0"/>
    <cellStyle name="Обычный_PL" xfId="2"/>
    <cellStyle name="Обычный_Ф1 (2)" xfId="5"/>
    <cellStyle name="Обычный_Ф2 (2)" xfId="4"/>
    <cellStyle name="Обычный_Ф4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habbat.a/Desktop/&#1058;&#1088;&#1072;&#1085;&#1089;&#1092;&#1086;&#1088;&#1084;&#1072;&#1094;&#1080;&#1086;&#1085;&#1085;&#1072;&#1103;%20&#1090;&#1072;&#1073;&#1083;&#1080;&#1094;&#1072;%20%20&#1046;&#1072;&#1085;&#1072;%20&#1041;&#1072;&#1089;&#1090;&#1072;&#1091;%206&#1084;&#1077;&#1089;2024%20v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Materiality 6 м"/>
      <sheetName val="ОСВ 2023 "/>
      <sheetName val="AJE 2023"/>
      <sheetName val="ОСВ6м2024"/>
      <sheetName val="AJE 6м2024"/>
      <sheetName val="PL"/>
      <sheetName val="BS"/>
      <sheetName val="CF"/>
      <sheetName val="EQ"/>
      <sheetName val="6"/>
      <sheetName val="7"/>
      <sheetName val="8"/>
      <sheetName val="9"/>
      <sheetName val="10"/>
      <sheetName val="11"/>
      <sheetName val="11.1"/>
      <sheetName val="12"/>
      <sheetName val="12.1"/>
      <sheetName val="13"/>
      <sheetName val="13.1"/>
      <sheetName val="14"/>
      <sheetName val="15.1"/>
      <sheetName val="15"/>
      <sheetName val="16"/>
      <sheetName val="16.1"/>
      <sheetName val="16.2 FV"/>
      <sheetName val="17"/>
      <sheetName val="17.1"/>
      <sheetName val="18"/>
      <sheetName val="18.1"/>
      <sheetName val="19 СС"/>
      <sheetName val="СС.1"/>
      <sheetName val="RP.2"/>
      <sheetName val="20 Риски"/>
      <sheetName val="Объединение бизнеса"/>
      <sheetName val="XRates"/>
    </sheetNames>
    <sheetDataSet>
      <sheetData sheetId="0"/>
      <sheetData sheetId="1"/>
      <sheetData sheetId="2"/>
      <sheetData sheetId="3"/>
      <sheetData sheetId="4">
        <row r="3">
          <cell r="K3" t="str">
            <v>1C в тыс. тенге</v>
          </cell>
          <cell r="P3" t="str">
            <v>FSA</v>
          </cell>
        </row>
        <row r="4">
          <cell r="K4">
            <v>45473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1817</v>
          </cell>
          <cell r="P7" t="str">
            <v xml:space="preserve">Денежные средства и их эквиваленты  </v>
          </cell>
        </row>
        <row r="8">
          <cell r="K8">
            <v>0</v>
          </cell>
          <cell r="P8" t="str">
            <v xml:space="preserve">Денежные средства и их эквиваленты  </v>
          </cell>
        </row>
        <row r="9">
          <cell r="K9">
            <v>0</v>
          </cell>
          <cell r="P9" t="str">
            <v>Прочая дебиторская задолженность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-11921</v>
          </cell>
          <cell r="P12" t="str">
            <v>Прочая дебиторская задолженность</v>
          </cell>
        </row>
        <row r="13">
          <cell r="K13">
            <v>1516636</v>
          </cell>
          <cell r="P13" t="str">
            <v>Запасы</v>
          </cell>
        </row>
        <row r="14">
          <cell r="K14">
            <v>180000</v>
          </cell>
          <cell r="P14" t="str">
            <v>Запасы</v>
          </cell>
        </row>
        <row r="15">
          <cell r="K15">
            <v>1801858</v>
          </cell>
          <cell r="P15" t="str">
            <v>Запасы</v>
          </cell>
        </row>
        <row r="16">
          <cell r="K16">
            <v>2134</v>
          </cell>
          <cell r="P16" t="str">
            <v>Прочие краткосрочные активы</v>
          </cell>
        </row>
        <row r="17">
          <cell r="K17">
            <v>1062841</v>
          </cell>
          <cell r="P17" t="str">
            <v>Авансы выданные</v>
          </cell>
        </row>
        <row r="18">
          <cell r="K18">
            <v>209</v>
          </cell>
          <cell r="P18" t="str">
            <v>Прочие краткосрочные активы</v>
          </cell>
        </row>
        <row r="19">
          <cell r="K19">
            <v>2384</v>
          </cell>
          <cell r="P19" t="str">
            <v>Отложенные налоговые активы</v>
          </cell>
        </row>
        <row r="20">
          <cell r="K20">
            <v>-169841</v>
          </cell>
          <cell r="P20" t="str">
            <v>Выпущенные долговые ценные бумаги, текущая часть</v>
          </cell>
        </row>
        <row r="21">
          <cell r="K21">
            <v>-199400</v>
          </cell>
          <cell r="P21" t="str">
            <v>Кредиты и займы, текущая часть</v>
          </cell>
        </row>
        <row r="22">
          <cell r="K22">
            <v>0</v>
          </cell>
          <cell r="P22" t="str">
            <v xml:space="preserve">Обязательства по подоходному налогу </v>
          </cell>
        </row>
        <row r="23">
          <cell r="K23">
            <v>-155</v>
          </cell>
          <cell r="P23" t="str">
            <v>Торговая и прочая кредиторская задолженность</v>
          </cell>
        </row>
        <row r="24">
          <cell r="K24">
            <v>-101</v>
          </cell>
          <cell r="P24" t="str">
            <v>Торговая и прочая кредиторская задолженность</v>
          </cell>
        </row>
        <row r="25">
          <cell r="K25">
            <v>-56</v>
          </cell>
          <cell r="P25" t="str">
            <v>Торговая и прочая кредиторская задолженность</v>
          </cell>
        </row>
        <row r="26">
          <cell r="K26">
            <v>-38</v>
          </cell>
          <cell r="P26" t="str">
            <v>Торговая и прочая кредиторская задолженность</v>
          </cell>
        </row>
        <row r="27">
          <cell r="K27">
            <v>-56</v>
          </cell>
          <cell r="P27" t="str">
            <v>Торговая и прочая кредиторская задолженность</v>
          </cell>
        </row>
        <row r="28">
          <cell r="K28">
            <v>-192</v>
          </cell>
          <cell r="P28" t="str">
            <v>Торговая и прочая кредиторская задолженность</v>
          </cell>
        </row>
        <row r="29">
          <cell r="K29">
            <v>0</v>
          </cell>
        </row>
        <row r="30">
          <cell r="K30">
            <v>-127536</v>
          </cell>
          <cell r="P30" t="str">
            <v>Торговая и прочая кредиторская задолженность</v>
          </cell>
        </row>
        <row r="31">
          <cell r="K31">
            <v>-1301</v>
          </cell>
          <cell r="P31" t="str">
            <v>Торговая и прочая кредиторская задолженность</v>
          </cell>
        </row>
        <row r="32">
          <cell r="K32">
            <v>-476200</v>
          </cell>
          <cell r="P32" t="str">
            <v>Кредиты и займы, текущая часть</v>
          </cell>
        </row>
        <row r="33">
          <cell r="K33">
            <v>-880</v>
          </cell>
          <cell r="P33" t="str">
            <v>Торговая и прочая кредиторская задолженность</v>
          </cell>
        </row>
        <row r="34">
          <cell r="K34">
            <v>-1085150</v>
          </cell>
          <cell r="P34" t="str">
            <v>Обязательства по договорам</v>
          </cell>
        </row>
        <row r="35">
          <cell r="K35">
            <v>-2493500</v>
          </cell>
          <cell r="P35" t="str">
            <v>Выпущенные долговые ценные бумаги</v>
          </cell>
        </row>
        <row r="36">
          <cell r="K36">
            <v>153</v>
          </cell>
          <cell r="P36" t="str">
            <v>Выпущенные долговые ценные бумаги</v>
          </cell>
        </row>
        <row r="37">
          <cell r="K37">
            <v>-10000</v>
          </cell>
          <cell r="P37" t="str">
            <v>Уставный капитал</v>
          </cell>
        </row>
        <row r="38">
          <cell r="K38">
            <v>33873</v>
          </cell>
          <cell r="P38" t="str">
            <v>Нераспределенная прибыль</v>
          </cell>
        </row>
        <row r="39">
          <cell r="K39">
            <v>-25579</v>
          </cell>
          <cell r="P39" t="str">
            <v>Нераспределенная прибыль</v>
          </cell>
        </row>
        <row r="52">
          <cell r="K52">
            <v>-1</v>
          </cell>
        </row>
      </sheetData>
      <sheetData sheetId="5">
        <row r="7">
          <cell r="E7">
            <v>11921</v>
          </cell>
        </row>
        <row r="8">
          <cell r="E8">
            <v>3550</v>
          </cell>
        </row>
        <row r="9">
          <cell r="E9">
            <v>2750</v>
          </cell>
        </row>
        <row r="10">
          <cell r="E10">
            <v>18903</v>
          </cell>
        </row>
        <row r="11">
          <cell r="E11">
            <v>818</v>
          </cell>
        </row>
        <row r="12">
          <cell r="E12">
            <v>19755</v>
          </cell>
        </row>
        <row r="14">
          <cell r="E14">
            <v>2384</v>
          </cell>
        </row>
      </sheetData>
      <sheetData sheetId="6">
        <row r="34">
          <cell r="D34">
            <v>-5622</v>
          </cell>
          <cell r="E34">
            <v>13131</v>
          </cell>
        </row>
      </sheetData>
      <sheetData sheetId="7">
        <row r="10">
          <cell r="A10" t="str">
            <v>Отложенные налоговые активы</v>
          </cell>
        </row>
        <row r="14">
          <cell r="A14" t="str">
            <v>Запасы</v>
          </cell>
        </row>
        <row r="16">
          <cell r="A16" t="str">
            <v>Прочая дебиторская задолженность</v>
          </cell>
        </row>
        <row r="17">
          <cell r="A17" t="str">
            <v>Займы выданные</v>
          </cell>
        </row>
        <row r="18">
          <cell r="A18" t="str">
            <v>Авансы выданные</v>
          </cell>
        </row>
        <row r="19">
          <cell r="A19" t="str">
            <v>Предоплата по подоходному налогу</v>
          </cell>
        </row>
        <row r="20">
          <cell r="A20" t="str">
            <v>Предоплата по прочим налогам</v>
          </cell>
        </row>
        <row r="21">
          <cell r="A21" t="str">
            <v>Прочие краткосрочные активы</v>
          </cell>
        </row>
        <row r="22">
          <cell r="A22" t="str">
            <v>Средства в кредитных учреждениях</v>
          </cell>
        </row>
        <row r="23">
          <cell r="A23" t="str">
            <v xml:space="preserve">Денежные средства и их эквиваленты  </v>
          </cell>
        </row>
        <row r="29">
          <cell r="A29" t="str">
            <v>Уставный капитал</v>
          </cell>
          <cell r="C29">
            <v>10000</v>
          </cell>
          <cell r="L29">
            <v>10000</v>
          </cell>
          <cell r="M29">
            <v>10000</v>
          </cell>
        </row>
        <row r="32">
          <cell r="A32" t="str">
            <v>Нераспределенная прибыль</v>
          </cell>
          <cell r="M32">
            <v>13131</v>
          </cell>
        </row>
        <row r="33">
          <cell r="A33" t="str">
            <v>Отчетный период</v>
          </cell>
        </row>
        <row r="34">
          <cell r="A34" t="str">
            <v>Предыдущие периоды</v>
          </cell>
        </row>
        <row r="36">
          <cell r="M36">
            <v>23131</v>
          </cell>
        </row>
        <row r="39">
          <cell r="A39" t="str">
            <v>Кредитый и займы</v>
          </cell>
        </row>
        <row r="40">
          <cell r="A40" t="str">
            <v>Выпущенные долговые ценные бумаги</v>
          </cell>
        </row>
        <row r="48">
          <cell r="A48" t="str">
            <v>Кредиты и займы, текущая часть</v>
          </cell>
        </row>
        <row r="50">
          <cell r="A50" t="str">
            <v>Торговая и прочая кредиторская задолженность</v>
          </cell>
        </row>
        <row r="51">
          <cell r="A51" t="str">
            <v>Обязательства по договорам</v>
          </cell>
        </row>
        <row r="52">
          <cell r="A52" t="str">
            <v xml:space="preserve">Обязательства по подоходному налогу </v>
          </cell>
        </row>
        <row r="53">
          <cell r="A53" t="str">
            <v>Прочие налоги к уплате</v>
          </cell>
        </row>
        <row r="54">
          <cell r="A54" t="str">
            <v>Обязательства по вознаграждениям работникам</v>
          </cell>
        </row>
        <row r="55">
          <cell r="A55" t="str">
            <v>Прочие обязательтва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10" workbookViewId="0">
      <selection activeCell="A45" sqref="A45:XFD45"/>
    </sheetView>
  </sheetViews>
  <sheetFormatPr defaultRowHeight="15" x14ac:dyDescent="0.25"/>
  <cols>
    <col min="1" max="1" width="47" style="20" customWidth="1"/>
    <col min="2" max="2" width="6.28515625" style="106" customWidth="1"/>
    <col min="3" max="3" width="0.140625" style="106" hidden="1" customWidth="1"/>
    <col min="4" max="4" width="21.85546875" style="106" hidden="1" customWidth="1"/>
    <col min="5" max="10" width="14.42578125" style="106" hidden="1" customWidth="1"/>
    <col min="11" max="11" width="0.140625" style="106" hidden="1" customWidth="1"/>
    <col min="12" max="12" width="17.42578125" style="106" customWidth="1"/>
    <col min="13" max="13" width="18.28515625" style="135" customWidth="1"/>
  </cols>
  <sheetData>
    <row r="1" spans="1:13" x14ac:dyDescent="0.25">
      <c r="A1" s="2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13" x14ac:dyDescent="0.25">
      <c r="A2" s="21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4"/>
    </row>
    <row r="3" spans="1:13" s="1" customFormat="1" x14ac:dyDescent="0.25">
      <c r="A3" s="140" t="s">
        <v>124</v>
      </c>
      <c r="B3" s="140"/>
      <c r="C3" s="140"/>
      <c r="D3" s="140"/>
      <c r="E3" s="141"/>
      <c r="F3" s="141"/>
      <c r="G3" s="141"/>
      <c r="H3" s="141"/>
      <c r="I3" s="141"/>
      <c r="J3" s="141"/>
      <c r="K3" s="141"/>
      <c r="L3" s="141"/>
      <c r="M3" s="141"/>
    </row>
    <row r="4" spans="1:13" x14ac:dyDescent="0.25">
      <c r="A4" s="21"/>
      <c r="L4" s="136"/>
      <c r="M4" s="136"/>
    </row>
    <row r="5" spans="1:13" ht="34.5" customHeight="1" x14ac:dyDescent="0.25">
      <c r="A5" s="14" t="s">
        <v>61</v>
      </c>
      <c r="B5" s="137" t="s">
        <v>23</v>
      </c>
      <c r="C5" s="67" t="s">
        <v>28</v>
      </c>
      <c r="D5" s="138"/>
      <c r="E5" s="138"/>
      <c r="F5" s="138"/>
      <c r="G5" s="138"/>
      <c r="H5" s="138"/>
      <c r="I5" s="138"/>
      <c r="J5" s="138"/>
      <c r="K5" s="138"/>
      <c r="L5" s="67" t="s">
        <v>117</v>
      </c>
      <c r="M5" s="67" t="s">
        <v>104</v>
      </c>
    </row>
    <row r="6" spans="1:13" ht="11.25" customHeight="1" x14ac:dyDescent="0.25">
      <c r="A6" s="14" t="s">
        <v>29</v>
      </c>
      <c r="B6" s="6"/>
      <c r="C6" s="6"/>
      <c r="D6" s="4"/>
      <c r="E6" s="4"/>
      <c r="F6" s="4"/>
      <c r="G6" s="4"/>
      <c r="H6" s="4"/>
      <c r="I6" s="4"/>
      <c r="J6" s="4"/>
      <c r="K6" s="4"/>
      <c r="L6" s="6"/>
      <c r="M6" s="104"/>
    </row>
    <row r="7" spans="1:13" ht="12" customHeight="1" x14ac:dyDescent="0.25">
      <c r="A7" s="12" t="s">
        <v>30</v>
      </c>
      <c r="B7" s="6"/>
      <c r="C7" s="6"/>
      <c r="D7" s="4"/>
      <c r="E7" s="4"/>
      <c r="F7" s="4"/>
      <c r="G7" s="4"/>
      <c r="H7" s="4"/>
      <c r="I7" s="4"/>
      <c r="J7" s="4"/>
      <c r="K7" s="4"/>
      <c r="L7" s="6"/>
      <c r="M7" s="11"/>
    </row>
    <row r="8" spans="1:13" ht="11.25" customHeight="1" x14ac:dyDescent="0.25">
      <c r="A8" s="11" t="s">
        <v>6</v>
      </c>
      <c r="B8" s="6">
        <v>17</v>
      </c>
      <c r="C8" s="68" t="e">
        <f>SUMIFS([1]ОСВ6м2024!K:K,[1]ОСВ6м2024!P:P,[1]BS!A10)</f>
        <v>#VALUE!</v>
      </c>
      <c r="D8" s="8"/>
      <c r="E8" s="8"/>
      <c r="F8" s="8"/>
      <c r="G8" s="8"/>
      <c r="H8" s="8"/>
      <c r="I8" s="8"/>
      <c r="J8" s="8"/>
      <c r="K8" s="8">
        <f>-'[1]AJE 6м2024'!E14</f>
        <v>-2384</v>
      </c>
      <c r="L8" s="11">
        <v>2384</v>
      </c>
      <c r="M8" s="11">
        <v>2384</v>
      </c>
    </row>
    <row r="9" spans="1:13" ht="12" customHeight="1" x14ac:dyDescent="0.25">
      <c r="A9" s="12" t="s">
        <v>31</v>
      </c>
      <c r="B9" s="6"/>
      <c r="C9" s="14" t="e">
        <f t="shared" ref="C9:M9" si="0">SUM(C8:C8)</f>
        <v>#VALUE!</v>
      </c>
      <c r="D9" s="9">
        <f t="shared" si="0"/>
        <v>0</v>
      </c>
      <c r="E9" s="9">
        <f t="shared" si="0"/>
        <v>0</v>
      </c>
      <c r="F9" s="9">
        <f t="shared" si="0"/>
        <v>0</v>
      </c>
      <c r="G9" s="9">
        <f t="shared" si="0"/>
        <v>0</v>
      </c>
      <c r="H9" s="9">
        <f t="shared" si="0"/>
        <v>0</v>
      </c>
      <c r="I9" s="9"/>
      <c r="J9" s="9"/>
      <c r="K9" s="9">
        <f t="shared" si="0"/>
        <v>-2384</v>
      </c>
      <c r="L9" s="14">
        <f t="shared" si="0"/>
        <v>2384</v>
      </c>
      <c r="M9" s="14">
        <f t="shared" si="0"/>
        <v>2384</v>
      </c>
    </row>
    <row r="10" spans="1:13" x14ac:dyDescent="0.25">
      <c r="A10" s="12" t="s">
        <v>32</v>
      </c>
      <c r="B10" s="6"/>
      <c r="C10" s="34"/>
      <c r="D10" s="10"/>
      <c r="E10" s="10"/>
      <c r="F10" s="10"/>
      <c r="G10" s="10"/>
      <c r="H10" s="10"/>
      <c r="I10" s="10"/>
      <c r="J10" s="10"/>
      <c r="K10" s="10"/>
      <c r="L10" s="34"/>
      <c r="M10" s="19"/>
    </row>
    <row r="11" spans="1:13" ht="11.25" customHeight="1" x14ac:dyDescent="0.25">
      <c r="A11" s="11" t="s">
        <v>3</v>
      </c>
      <c r="B11" s="6">
        <v>18</v>
      </c>
      <c r="C11" s="68" t="e">
        <f>SUMIFS([1]ОСВ6м2024!K:K,[1]ОСВ6м2024!P:P,[1]BS!A14)</f>
        <v>#VALUE!</v>
      </c>
      <c r="D11" s="8"/>
      <c r="E11" s="8">
        <f>'[1]AJE 6м2024'!E8</f>
        <v>3550</v>
      </c>
      <c r="F11" s="8">
        <f>'[1]AJE 6м2024'!E9</f>
        <v>2750</v>
      </c>
      <c r="G11" s="8">
        <f>'[1]AJE 6м2024'!E10</f>
        <v>18903</v>
      </c>
      <c r="H11" s="8">
        <f>'[1]AJE 6м2024'!E11</f>
        <v>818</v>
      </c>
      <c r="I11" s="8"/>
      <c r="J11" s="8"/>
      <c r="K11" s="8"/>
      <c r="L11" s="11">
        <v>356275</v>
      </c>
      <c r="M11" s="11">
        <v>0</v>
      </c>
    </row>
    <row r="12" spans="1:13" ht="12.75" customHeight="1" x14ac:dyDescent="0.25">
      <c r="A12" s="11" t="s">
        <v>33</v>
      </c>
      <c r="B12" s="6">
        <v>20</v>
      </c>
      <c r="C12" s="68" t="e">
        <f>SUMIFS([1]ОСВ6м2024!K:K,[1]ОСВ6м2024!P:P,[1]BS!A16)</f>
        <v>#VALUE!</v>
      </c>
      <c r="D12" s="8">
        <f>'[1]AJE 6м2024'!E7</f>
        <v>11921</v>
      </c>
      <c r="E12" s="8"/>
      <c r="F12" s="8"/>
      <c r="G12" s="8"/>
      <c r="H12" s="8"/>
      <c r="I12" s="8"/>
      <c r="J12" s="8"/>
      <c r="K12" s="8"/>
      <c r="L12" s="11">
        <v>519500</v>
      </c>
      <c r="M12" s="11">
        <v>33929</v>
      </c>
    </row>
    <row r="13" spans="1:13" ht="12.75" customHeight="1" x14ac:dyDescent="0.25">
      <c r="A13" s="11" t="s">
        <v>34</v>
      </c>
      <c r="B13" s="6"/>
      <c r="C13" s="68" t="e">
        <f>SUMIFS([1]ОСВ6м2024!K:K,[1]ОСВ6м2024!P:P,[1]BS!A17)</f>
        <v>#VALUE!</v>
      </c>
      <c r="D13" s="8"/>
      <c r="E13" s="8"/>
      <c r="F13" s="8"/>
      <c r="G13" s="8"/>
      <c r="H13" s="8"/>
      <c r="I13" s="8"/>
      <c r="J13" s="8"/>
      <c r="K13" s="8"/>
      <c r="L13" s="11"/>
      <c r="M13" s="11">
        <v>0</v>
      </c>
    </row>
    <row r="14" spans="1:13" ht="11.25" customHeight="1" x14ac:dyDescent="0.25">
      <c r="A14" s="11" t="s">
        <v>35</v>
      </c>
      <c r="C14" s="68" t="e">
        <f>SUMIFS([1]ОСВ6м2024!K:K,[1]ОСВ6м2024!P:P,[1]BS!A18)</f>
        <v>#VALUE!</v>
      </c>
      <c r="D14" s="8"/>
      <c r="E14" s="8"/>
      <c r="F14" s="8"/>
      <c r="G14" s="8"/>
      <c r="H14" s="8"/>
      <c r="I14" s="8">
        <f>-'[1]AJE 6м2024'!E12</f>
        <v>-19755</v>
      </c>
      <c r="J14" s="8"/>
      <c r="K14" s="8"/>
      <c r="L14" s="11"/>
      <c r="M14" s="11">
        <v>32209</v>
      </c>
    </row>
    <row r="15" spans="1:13" ht="12" customHeight="1" x14ac:dyDescent="0.25">
      <c r="A15" s="11" t="s">
        <v>36</v>
      </c>
      <c r="B15" s="6"/>
      <c r="C15" s="68" t="e">
        <f>SUMIFS([1]ОСВ6м2024!K:K,[1]ОСВ6м2024!P:P,[1]BS!A19)</f>
        <v>#VALUE!</v>
      </c>
      <c r="D15" s="8"/>
      <c r="E15" s="8"/>
      <c r="F15" s="8"/>
      <c r="G15" s="8"/>
      <c r="H15" s="8"/>
      <c r="I15" s="8"/>
      <c r="J15" s="8"/>
      <c r="K15" s="8"/>
      <c r="L15" s="11">
        <v>3837</v>
      </c>
      <c r="M15" s="11">
        <v>0</v>
      </c>
    </row>
    <row r="16" spans="1:13" ht="11.25" customHeight="1" x14ac:dyDescent="0.25">
      <c r="A16" s="11" t="s">
        <v>37</v>
      </c>
      <c r="B16" s="6"/>
      <c r="C16" s="68" t="e">
        <f>SUMIFS([1]ОСВ6м2024!K:K,[1]ОСВ6м2024!P:P,[1]BS!A20)</f>
        <v>#VALUE!</v>
      </c>
      <c r="D16" s="8"/>
      <c r="E16" s="8"/>
      <c r="F16" s="8"/>
      <c r="G16" s="8"/>
      <c r="H16" s="8"/>
      <c r="I16" s="8"/>
      <c r="J16" s="8"/>
      <c r="K16" s="8"/>
      <c r="M16" s="11">
        <v>0</v>
      </c>
    </row>
    <row r="17" spans="1:13" ht="12" customHeight="1" x14ac:dyDescent="0.25">
      <c r="A17" s="11" t="s">
        <v>5</v>
      </c>
      <c r="B17" s="6"/>
      <c r="C17" s="68" t="e">
        <f>SUMIFS([1]ОСВ6м2024!K:K,[1]ОСВ6м2024!P:P,[1]BS!A21)</f>
        <v>#VALUE!</v>
      </c>
      <c r="D17" s="8"/>
      <c r="E17" s="8"/>
      <c r="F17" s="8"/>
      <c r="G17" s="8"/>
      <c r="H17" s="8"/>
      <c r="I17" s="8"/>
      <c r="J17" s="8"/>
      <c r="K17" s="8"/>
      <c r="L17" s="11">
        <v>6644625</v>
      </c>
      <c r="M17" s="11">
        <v>441</v>
      </c>
    </row>
    <row r="18" spans="1:13" ht="10.5" customHeight="1" x14ac:dyDescent="0.25">
      <c r="A18" s="11" t="s">
        <v>38</v>
      </c>
      <c r="B18" s="6"/>
      <c r="C18" s="68" t="e">
        <f>SUMIFS([1]ОСВ6м2024!K:K,[1]ОСВ6м2024!P:P,[1]BS!A22)</f>
        <v>#VALUE!</v>
      </c>
      <c r="D18" s="8"/>
      <c r="E18" s="8"/>
      <c r="F18" s="8"/>
      <c r="G18" s="8"/>
      <c r="H18" s="8"/>
      <c r="I18" s="8"/>
      <c r="J18" s="8"/>
      <c r="K18" s="8"/>
      <c r="L18" s="11"/>
      <c r="M18" s="11">
        <v>0</v>
      </c>
    </row>
    <row r="19" spans="1:13" ht="11.25" customHeight="1" x14ac:dyDescent="0.25">
      <c r="A19" s="11" t="s">
        <v>39</v>
      </c>
      <c r="B19" s="6">
        <v>23</v>
      </c>
      <c r="C19" s="68" t="e">
        <f>SUMIFS([1]ОСВ6м2024!K:K,[1]ОСВ6м2024!P:P,[1]BS!A23)</f>
        <v>#VALUE!</v>
      </c>
      <c r="D19" s="8"/>
      <c r="E19" s="8"/>
      <c r="F19" s="8"/>
      <c r="G19" s="8"/>
      <c r="H19" s="8"/>
      <c r="I19" s="8"/>
      <c r="J19" s="8"/>
      <c r="K19" s="8"/>
      <c r="L19" s="11">
        <v>202156</v>
      </c>
      <c r="M19" s="11">
        <v>23178</v>
      </c>
    </row>
    <row r="20" spans="1:13" ht="12.75" customHeight="1" x14ac:dyDescent="0.25">
      <c r="A20" s="12" t="s">
        <v>40</v>
      </c>
      <c r="B20" s="6"/>
      <c r="C20" s="12" t="e">
        <f t="shared" ref="C20:M20" si="1">SUM(C11:C19)</f>
        <v>#VALUE!</v>
      </c>
      <c r="D20" s="13">
        <f t="shared" si="1"/>
        <v>11921</v>
      </c>
      <c r="E20" s="13">
        <f t="shared" si="1"/>
        <v>3550</v>
      </c>
      <c r="F20" s="13">
        <f t="shared" si="1"/>
        <v>2750</v>
      </c>
      <c r="G20" s="13">
        <f t="shared" si="1"/>
        <v>18903</v>
      </c>
      <c r="H20" s="13">
        <f t="shared" si="1"/>
        <v>818</v>
      </c>
      <c r="I20" s="13">
        <f t="shared" si="1"/>
        <v>-19755</v>
      </c>
      <c r="J20" s="13">
        <f t="shared" si="1"/>
        <v>0</v>
      </c>
      <c r="K20" s="13">
        <f t="shared" si="1"/>
        <v>0</v>
      </c>
      <c r="L20" s="12">
        <f t="shared" si="1"/>
        <v>7726393</v>
      </c>
      <c r="M20" s="12">
        <f t="shared" si="1"/>
        <v>89757</v>
      </c>
    </row>
    <row r="21" spans="1:13" x14ac:dyDescent="0.25">
      <c r="A21" s="14" t="s">
        <v>41</v>
      </c>
      <c r="B21" s="6"/>
      <c r="C21" s="14" t="e">
        <f t="shared" ref="C21:M21" si="2">C20+C9</f>
        <v>#VALUE!</v>
      </c>
      <c r="D21" s="9">
        <f t="shared" si="2"/>
        <v>11921</v>
      </c>
      <c r="E21" s="9">
        <f t="shared" si="2"/>
        <v>3550</v>
      </c>
      <c r="F21" s="9">
        <f t="shared" si="2"/>
        <v>2750</v>
      </c>
      <c r="G21" s="9">
        <f t="shared" si="2"/>
        <v>18903</v>
      </c>
      <c r="H21" s="9">
        <f t="shared" si="2"/>
        <v>818</v>
      </c>
      <c r="I21" s="9">
        <f t="shared" si="2"/>
        <v>-19755</v>
      </c>
      <c r="J21" s="9">
        <f t="shared" si="2"/>
        <v>0</v>
      </c>
      <c r="K21" s="9">
        <f t="shared" si="2"/>
        <v>-2384</v>
      </c>
      <c r="L21" s="14">
        <f t="shared" si="2"/>
        <v>7728777</v>
      </c>
      <c r="M21" s="14">
        <f t="shared" si="2"/>
        <v>92141</v>
      </c>
    </row>
    <row r="22" spans="1:13" x14ac:dyDescent="0.25">
      <c r="A22" s="15" t="s">
        <v>42</v>
      </c>
      <c r="B22" s="16"/>
      <c r="C22" s="69"/>
      <c r="D22" s="17"/>
      <c r="E22" s="17"/>
      <c r="F22" s="17"/>
      <c r="G22" s="17"/>
      <c r="H22" s="17"/>
      <c r="I22" s="17"/>
      <c r="J22" s="17"/>
      <c r="K22" s="17"/>
      <c r="L22" s="69"/>
      <c r="M22" s="11"/>
    </row>
    <row r="23" spans="1:13" ht="12" customHeight="1" x14ac:dyDescent="0.25">
      <c r="A23" s="14" t="s">
        <v>43</v>
      </c>
      <c r="B23" s="6"/>
      <c r="C23" s="34"/>
      <c r="D23" s="8"/>
      <c r="E23" s="8"/>
      <c r="F23" s="8"/>
      <c r="G23" s="8"/>
      <c r="H23" s="8"/>
      <c r="I23" s="8"/>
      <c r="J23" s="8"/>
      <c r="K23" s="8"/>
      <c r="L23" s="105" t="s">
        <v>119</v>
      </c>
      <c r="M23" s="104">
        <v>23131</v>
      </c>
    </row>
    <row r="24" spans="1:13" ht="12" customHeight="1" x14ac:dyDescent="0.25">
      <c r="A24" s="11" t="s">
        <v>7</v>
      </c>
      <c r="B24" s="6">
        <v>24</v>
      </c>
      <c r="C24" s="68" t="e">
        <f>-SUMIFS([1]ОСВ6м2024!K:K,[1]ОСВ6м2024!P:P,[1]BS!A29)</f>
        <v>#VALUE!</v>
      </c>
      <c r="D24" s="8"/>
      <c r="E24" s="8"/>
      <c r="F24" s="8"/>
      <c r="G24" s="8"/>
      <c r="H24" s="8"/>
      <c r="I24" s="8"/>
      <c r="J24" s="8"/>
      <c r="K24" s="8"/>
      <c r="L24" s="11">
        <v>10000</v>
      </c>
      <c r="M24" s="11">
        <v>10000</v>
      </c>
    </row>
    <row r="25" spans="1:13" ht="14.25" customHeight="1" x14ac:dyDescent="0.25">
      <c r="A25" s="11" t="s">
        <v>46</v>
      </c>
      <c r="B25" s="6"/>
      <c r="C25" s="68" t="e">
        <f>-SUMIFS([1]ОСВ6м2024!K:K,[1]ОСВ6м2024!P:P,[1]BS!A32)</f>
        <v>#VALUE!</v>
      </c>
      <c r="D25" s="8">
        <f t="shared" ref="D25:K25" si="3">SUM(D26:D27)</f>
        <v>11921</v>
      </c>
      <c r="E25" s="8">
        <f t="shared" si="3"/>
        <v>3550</v>
      </c>
      <c r="F25" s="8">
        <f t="shared" si="3"/>
        <v>2750</v>
      </c>
      <c r="G25" s="8">
        <f t="shared" si="3"/>
        <v>18903</v>
      </c>
      <c r="H25" s="8">
        <f t="shared" si="3"/>
        <v>818</v>
      </c>
      <c r="I25" s="8">
        <f t="shared" si="3"/>
        <v>-19755</v>
      </c>
      <c r="J25" s="8">
        <f t="shared" si="3"/>
        <v>0</v>
      </c>
      <c r="K25" s="8">
        <f t="shared" si="3"/>
        <v>-2384</v>
      </c>
      <c r="L25" s="86" t="s">
        <v>118</v>
      </c>
      <c r="M25" s="11">
        <v>13131</v>
      </c>
    </row>
    <row r="26" spans="1:13" ht="0.75" hidden="1" customHeight="1" x14ac:dyDescent="0.25">
      <c r="A26" s="18" t="s">
        <v>47</v>
      </c>
      <c r="B26" s="6"/>
      <c r="C26" s="68" t="e">
        <f>-SUMIFS([1]ОСВ6м2024!K:K,[1]ОСВ6м2024!P:P,[1]BS!A33)</f>
        <v>#VALUE!</v>
      </c>
      <c r="D26" s="8">
        <f>D12</f>
        <v>11921</v>
      </c>
      <c r="E26" s="8">
        <f>E11</f>
        <v>3550</v>
      </c>
      <c r="F26" s="8">
        <f>F11</f>
        <v>2750</v>
      </c>
      <c r="G26" s="8">
        <f>G11</f>
        <v>18903</v>
      </c>
      <c r="H26" s="8">
        <f>H11</f>
        <v>818</v>
      </c>
      <c r="I26" s="8">
        <f>I14</f>
        <v>-19755</v>
      </c>
      <c r="J26" s="8"/>
      <c r="K26" s="8">
        <f>K8</f>
        <v>-2384</v>
      </c>
      <c r="L26" s="68"/>
      <c r="M26" s="11">
        <v>0</v>
      </c>
    </row>
    <row r="27" spans="1:13" hidden="1" x14ac:dyDescent="0.25">
      <c r="A27" s="18" t="s">
        <v>48</v>
      </c>
      <c r="B27" s="6"/>
      <c r="C27" s="68" t="e">
        <f>-SUMIFS([1]ОСВ6м2024!K:K,[1]ОСВ6м2024!P:P,[1]BS!A34)</f>
        <v>#VALUE!</v>
      </c>
      <c r="D27" s="8"/>
      <c r="E27" s="8"/>
      <c r="F27" s="8"/>
      <c r="G27" s="8"/>
      <c r="H27" s="8"/>
      <c r="I27" s="8"/>
      <c r="J27" s="8"/>
      <c r="K27" s="8"/>
      <c r="L27" s="68"/>
      <c r="M27" s="11">
        <v>0</v>
      </c>
    </row>
    <row r="28" spans="1:13" x14ac:dyDescent="0.25">
      <c r="A28" s="12" t="s">
        <v>22</v>
      </c>
      <c r="B28" s="6"/>
      <c r="C28" s="14" t="e">
        <f>SUM(C24:C27)</f>
        <v>#VALUE!</v>
      </c>
      <c r="D28" s="9">
        <f t="shared" ref="D28:K28" si="4">SUM(D24:D25)</f>
        <v>11921</v>
      </c>
      <c r="E28" s="9">
        <f t="shared" si="4"/>
        <v>3550</v>
      </c>
      <c r="F28" s="9">
        <f t="shared" si="4"/>
        <v>2750</v>
      </c>
      <c r="G28" s="9">
        <f t="shared" si="4"/>
        <v>18903</v>
      </c>
      <c r="H28" s="9">
        <f t="shared" si="4"/>
        <v>818</v>
      </c>
      <c r="I28" s="9">
        <f t="shared" si="4"/>
        <v>-19755</v>
      </c>
      <c r="J28" s="9">
        <f t="shared" si="4"/>
        <v>0</v>
      </c>
      <c r="K28" s="9">
        <f t="shared" si="4"/>
        <v>-2384</v>
      </c>
      <c r="L28" s="105" t="s">
        <v>119</v>
      </c>
      <c r="M28" s="14">
        <f>SUM(M24:M27)</f>
        <v>23131</v>
      </c>
    </row>
    <row r="29" spans="1:13" x14ac:dyDescent="0.25">
      <c r="A29" s="14" t="s">
        <v>49</v>
      </c>
      <c r="B29" s="6"/>
      <c r="C29" s="34"/>
      <c r="D29" s="10"/>
      <c r="E29" s="10"/>
      <c r="F29" s="10"/>
      <c r="G29" s="10"/>
      <c r="H29" s="10"/>
      <c r="I29" s="10"/>
      <c r="J29" s="10"/>
      <c r="K29" s="10"/>
      <c r="L29" s="34"/>
      <c r="M29" s="11"/>
    </row>
    <row r="30" spans="1:13" ht="12" customHeight="1" x14ac:dyDescent="0.25">
      <c r="A30" s="11" t="s">
        <v>50</v>
      </c>
      <c r="B30" s="6"/>
      <c r="C30" s="68" t="e">
        <f>-SUMIFS([1]ОСВ6м2024!K:K,[1]ОСВ6м2024!P:P,[1]BS!A39)</f>
        <v>#VALUE!</v>
      </c>
      <c r="D30" s="8"/>
      <c r="E30" s="8"/>
      <c r="F30" s="8"/>
      <c r="G30" s="8"/>
      <c r="H30" s="8"/>
      <c r="I30" s="8"/>
      <c r="J30" s="8"/>
      <c r="K30" s="8"/>
      <c r="L30" s="11"/>
      <c r="M30" s="11">
        <v>0</v>
      </c>
    </row>
    <row r="31" spans="1:13" ht="27.75" customHeight="1" x14ac:dyDescent="0.25">
      <c r="A31" s="107" t="s">
        <v>123</v>
      </c>
      <c r="B31" s="6"/>
      <c r="C31" s="68" t="e">
        <f>-SUMIFS([1]ОСВ6м2024!K:K,[1]ОСВ6м2024!P:P,[1]BS!A40)</f>
        <v>#VALUE!</v>
      </c>
      <c r="D31" s="8"/>
      <c r="E31" s="8"/>
      <c r="F31" s="8"/>
      <c r="G31" s="8"/>
      <c r="H31" s="8"/>
      <c r="I31" s="8"/>
      <c r="J31" s="8"/>
      <c r="K31" s="8"/>
      <c r="L31" s="11">
        <v>3946980</v>
      </c>
      <c r="M31" s="11">
        <v>0</v>
      </c>
    </row>
    <row r="32" spans="1:13" x14ac:dyDescent="0.25">
      <c r="A32" s="12" t="s">
        <v>51</v>
      </c>
      <c r="B32" s="6"/>
      <c r="C32" s="14" t="e">
        <f t="shared" ref="C32:M32" si="5">SUM(C30:C31)</f>
        <v>#VALUE!</v>
      </c>
      <c r="D32" s="9">
        <f t="shared" si="5"/>
        <v>0</v>
      </c>
      <c r="E32" s="9">
        <f t="shared" si="5"/>
        <v>0</v>
      </c>
      <c r="F32" s="9">
        <f t="shared" si="5"/>
        <v>0</v>
      </c>
      <c r="G32" s="9">
        <f t="shared" si="5"/>
        <v>0</v>
      </c>
      <c r="H32" s="9">
        <f t="shared" si="5"/>
        <v>0</v>
      </c>
      <c r="I32" s="9">
        <f t="shared" si="5"/>
        <v>0</v>
      </c>
      <c r="J32" s="9">
        <f t="shared" si="5"/>
        <v>0</v>
      </c>
      <c r="K32" s="9">
        <f t="shared" si="5"/>
        <v>0</v>
      </c>
      <c r="L32" s="14">
        <f t="shared" si="5"/>
        <v>3946980</v>
      </c>
      <c r="M32" s="14">
        <f t="shared" si="5"/>
        <v>0</v>
      </c>
    </row>
    <row r="33" spans="1:13" ht="14.25" customHeight="1" x14ac:dyDescent="0.25">
      <c r="A33" s="14" t="s">
        <v>52</v>
      </c>
      <c r="B33" s="6"/>
      <c r="C33" s="34"/>
      <c r="D33" s="10"/>
      <c r="E33" s="10"/>
      <c r="F33" s="10"/>
      <c r="G33" s="10"/>
      <c r="H33" s="10"/>
      <c r="I33" s="10"/>
      <c r="J33" s="10"/>
      <c r="K33" s="10"/>
      <c r="L33" s="34"/>
      <c r="M33" s="11"/>
    </row>
    <row r="34" spans="1:13" x14ac:dyDescent="0.25">
      <c r="A34" s="107" t="s">
        <v>121</v>
      </c>
      <c r="B34" s="6"/>
      <c r="C34" s="68" t="e">
        <f>-SUMIFS([1]ОСВ6м2024!K:K,[1]ОСВ6м2024!P:P,[1]BS!A48)</f>
        <v>#VALUE!</v>
      </c>
      <c r="D34" s="8"/>
      <c r="E34" s="8"/>
      <c r="F34" s="8"/>
      <c r="G34" s="8"/>
      <c r="H34" s="8"/>
      <c r="I34" s="8"/>
      <c r="J34" s="8">
        <f>-J36</f>
        <v>0</v>
      </c>
      <c r="K34" s="8"/>
      <c r="L34" s="11">
        <v>108346</v>
      </c>
      <c r="M34" s="11">
        <v>0</v>
      </c>
    </row>
    <row r="35" spans="1:13" ht="12" customHeight="1" x14ac:dyDescent="0.25">
      <c r="A35" s="11" t="s">
        <v>53</v>
      </c>
      <c r="B35" s="6"/>
      <c r="C35" s="68" t="e">
        <f>-SUMIFS([1]ОСВ6м2024!K:K,[1]ОСВ6м2024!P:P,[1]BS!A50)</f>
        <v>#VALUE!</v>
      </c>
      <c r="D35" s="8"/>
      <c r="E35" s="8"/>
      <c r="F35" s="8"/>
      <c r="G35" s="8"/>
      <c r="H35" s="8"/>
      <c r="I35" s="8"/>
      <c r="J35" s="8"/>
      <c r="K35" s="8"/>
      <c r="L35" s="11">
        <v>421346</v>
      </c>
      <c r="M35" s="11">
        <v>11925</v>
      </c>
    </row>
    <row r="36" spans="1:13" ht="12.75" customHeight="1" x14ac:dyDescent="0.25">
      <c r="A36" s="11" t="s">
        <v>54</v>
      </c>
      <c r="B36" s="6"/>
      <c r="C36" s="68" t="e">
        <f>-SUMIFS([1]ОСВ6м2024!K:K,[1]ОСВ6м2024!P:P,[1]BS!A51)</f>
        <v>#VALUE!</v>
      </c>
      <c r="D36" s="8"/>
      <c r="E36" s="8"/>
      <c r="F36" s="8"/>
      <c r="G36" s="8"/>
      <c r="H36" s="8"/>
      <c r="I36" s="8"/>
      <c r="J36" s="8">
        <f>-'[1]AJE 6м2024'!E13</f>
        <v>0</v>
      </c>
      <c r="K36" s="8"/>
      <c r="L36" s="11">
        <v>3314898</v>
      </c>
      <c r="M36" s="11">
        <v>50000</v>
      </c>
    </row>
    <row r="37" spans="1:13" ht="11.25" customHeight="1" x14ac:dyDescent="0.25">
      <c r="A37" s="11" t="s">
        <v>55</v>
      </c>
      <c r="B37" s="6"/>
      <c r="C37" s="68" t="e">
        <f>-SUMIFS([1]ОСВ6м2024!K:K,[1]ОСВ6м2024!P:P,[1]BS!A52)</f>
        <v>#VALUE!</v>
      </c>
      <c r="D37" s="8"/>
      <c r="E37" s="8"/>
      <c r="F37" s="8"/>
      <c r="G37" s="8"/>
      <c r="H37" s="8"/>
      <c r="I37" s="8"/>
      <c r="J37" s="8"/>
      <c r="K37" s="8"/>
      <c r="L37" s="11"/>
      <c r="M37" s="11">
        <v>5626</v>
      </c>
    </row>
    <row r="38" spans="1:13" ht="12.75" customHeight="1" x14ac:dyDescent="0.25">
      <c r="A38" s="107" t="s">
        <v>122</v>
      </c>
      <c r="B38" s="6"/>
      <c r="C38" s="68" t="e">
        <f>-SUMIFS([1]ОСВ6м2024!K:K,[1]ОСВ6м2024!P:P,[1]BS!A53)</f>
        <v>#VALUE!</v>
      </c>
      <c r="D38" s="8"/>
      <c r="E38" s="8"/>
      <c r="F38" s="8"/>
      <c r="G38" s="8"/>
      <c r="H38" s="8"/>
      <c r="I38" s="8"/>
      <c r="J38" s="8"/>
      <c r="K38" s="8"/>
      <c r="L38" s="11">
        <v>875</v>
      </c>
      <c r="M38" s="11">
        <v>1358</v>
      </c>
    </row>
    <row r="39" spans="1:13" ht="11.25" customHeight="1" x14ac:dyDescent="0.25">
      <c r="A39" s="11" t="s">
        <v>56</v>
      </c>
      <c r="B39" s="6"/>
      <c r="C39" s="68" t="e">
        <f>-SUMIFS([1]ОСВ6м2024!K:K,[1]ОСВ6м2024!P:P,[1]BS!A54)</f>
        <v>#VALUE!</v>
      </c>
      <c r="D39" s="8"/>
      <c r="E39" s="8"/>
      <c r="F39" s="8"/>
      <c r="G39" s="8"/>
      <c r="H39" s="8"/>
      <c r="I39" s="8"/>
      <c r="J39" s="8"/>
      <c r="K39" s="8"/>
      <c r="L39" s="11">
        <v>1207</v>
      </c>
      <c r="M39" s="11">
        <v>101</v>
      </c>
    </row>
    <row r="40" spans="1:13" ht="12" customHeight="1" x14ac:dyDescent="0.25">
      <c r="A40" s="11" t="s">
        <v>57</v>
      </c>
      <c r="B40" s="6"/>
      <c r="C40" s="68" t="e">
        <f>-SUMIFS([1]ОСВ6м2024!K:K,[1]ОСВ6м2024!P:P,[1]BS!A55)</f>
        <v>#VALUE!</v>
      </c>
      <c r="D40" s="8"/>
      <c r="E40" s="8"/>
      <c r="F40" s="8"/>
      <c r="G40" s="8"/>
      <c r="H40" s="8"/>
      <c r="I40" s="8"/>
      <c r="J40" s="8"/>
      <c r="K40" s="8"/>
      <c r="L40" s="11" t="s">
        <v>4</v>
      </c>
      <c r="M40" s="11">
        <v>0</v>
      </c>
    </row>
    <row r="41" spans="1:13" ht="12" customHeight="1" x14ac:dyDescent="0.25">
      <c r="A41" s="3" t="s">
        <v>58</v>
      </c>
      <c r="B41" s="6"/>
      <c r="C41" s="14" t="e">
        <f t="shared" ref="C41:M41" si="6">SUM(C34:C40)</f>
        <v>#VALUE!</v>
      </c>
      <c r="D41" s="9">
        <f t="shared" si="6"/>
        <v>0</v>
      </c>
      <c r="E41" s="9">
        <f t="shared" si="6"/>
        <v>0</v>
      </c>
      <c r="F41" s="9">
        <f t="shared" si="6"/>
        <v>0</v>
      </c>
      <c r="G41" s="9">
        <f t="shared" si="6"/>
        <v>0</v>
      </c>
      <c r="H41" s="9">
        <f t="shared" si="6"/>
        <v>0</v>
      </c>
      <c r="I41" s="9">
        <f t="shared" si="6"/>
        <v>0</v>
      </c>
      <c r="J41" s="9">
        <f t="shared" si="6"/>
        <v>0</v>
      </c>
      <c r="K41" s="9">
        <f t="shared" si="6"/>
        <v>0</v>
      </c>
      <c r="L41" s="14">
        <f t="shared" si="6"/>
        <v>3846672</v>
      </c>
      <c r="M41" s="14">
        <f t="shared" si="6"/>
        <v>69010</v>
      </c>
    </row>
    <row r="42" spans="1:13" ht="13.5" customHeight="1" x14ac:dyDescent="0.25">
      <c r="A42" s="3" t="s">
        <v>59</v>
      </c>
      <c r="B42" s="6"/>
      <c r="C42" s="14" t="e">
        <f t="shared" ref="C42:M42" si="7">C41+C32</f>
        <v>#VALUE!</v>
      </c>
      <c r="D42" s="9">
        <f t="shared" si="7"/>
        <v>0</v>
      </c>
      <c r="E42" s="9">
        <f t="shared" si="7"/>
        <v>0</v>
      </c>
      <c r="F42" s="9">
        <f t="shared" si="7"/>
        <v>0</v>
      </c>
      <c r="G42" s="9">
        <f t="shared" si="7"/>
        <v>0</v>
      </c>
      <c r="H42" s="9">
        <f t="shared" si="7"/>
        <v>0</v>
      </c>
      <c r="I42" s="9">
        <f t="shared" si="7"/>
        <v>0</v>
      </c>
      <c r="J42" s="9">
        <f t="shared" si="7"/>
        <v>0</v>
      </c>
      <c r="K42" s="9">
        <f t="shared" si="7"/>
        <v>0</v>
      </c>
      <c r="L42" s="14">
        <f t="shared" si="7"/>
        <v>7793652</v>
      </c>
      <c r="M42" s="14">
        <f t="shared" si="7"/>
        <v>69010</v>
      </c>
    </row>
    <row r="43" spans="1:13" ht="15" customHeight="1" x14ac:dyDescent="0.25">
      <c r="A43" s="3" t="s">
        <v>60</v>
      </c>
      <c r="B43" s="6"/>
      <c r="C43" s="14" t="e">
        <f t="shared" ref="C43:K43" si="8">C42+C28</f>
        <v>#VALUE!</v>
      </c>
      <c r="D43" s="9">
        <f t="shared" si="8"/>
        <v>11921</v>
      </c>
      <c r="E43" s="9">
        <f t="shared" si="8"/>
        <v>3550</v>
      </c>
      <c r="F43" s="9">
        <f t="shared" si="8"/>
        <v>2750</v>
      </c>
      <c r="G43" s="9">
        <f t="shared" si="8"/>
        <v>18903</v>
      </c>
      <c r="H43" s="9">
        <f t="shared" si="8"/>
        <v>818</v>
      </c>
      <c r="I43" s="9">
        <f t="shared" si="8"/>
        <v>-19755</v>
      </c>
      <c r="J43" s="9">
        <f t="shared" si="8"/>
        <v>0</v>
      </c>
      <c r="K43" s="9">
        <f t="shared" si="8"/>
        <v>-2384</v>
      </c>
      <c r="L43" s="105" t="s">
        <v>120</v>
      </c>
      <c r="M43" s="14">
        <f>M42+M28</f>
        <v>92141</v>
      </c>
    </row>
    <row r="44" spans="1:13" x14ac:dyDescent="0.25">
      <c r="L44" s="25"/>
    </row>
    <row r="45" spans="1:13" x14ac:dyDescent="0.25">
      <c r="A45" s="139" t="s">
        <v>130</v>
      </c>
      <c r="L45" s="25"/>
    </row>
  </sheetData>
  <mergeCells count="1">
    <mergeCell ref="A3:M3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tabSelected="1" topLeftCell="A4" workbookViewId="0">
      <selection activeCell="A26" sqref="A26:U26"/>
    </sheetView>
  </sheetViews>
  <sheetFormatPr defaultRowHeight="15" x14ac:dyDescent="0.25"/>
  <cols>
    <col min="1" max="17" width="2.5703125" style="84" customWidth="1"/>
    <col min="18" max="19" width="2.7109375" style="84" customWidth="1"/>
    <col min="20" max="20" width="3.5703125" style="84" customWidth="1"/>
    <col min="21" max="21" width="11.7109375" style="84" customWidth="1"/>
    <col min="22" max="22" width="7.85546875" style="84" customWidth="1"/>
    <col min="23" max="23" width="18.7109375" style="84" customWidth="1"/>
    <col min="24" max="24" width="15.42578125" style="84" customWidth="1"/>
  </cols>
  <sheetData>
    <row r="1" spans="1:24" x14ac:dyDescent="0.25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24" x14ac:dyDescent="0.25">
      <c r="A2" s="144" t="s">
        <v>126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</row>
    <row r="3" spans="1:24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 t="s">
        <v>1</v>
      </c>
    </row>
    <row r="4" spans="1:24" ht="38.25" x14ac:dyDescent="0.25">
      <c r="A4" s="145" t="s">
        <v>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76" t="s">
        <v>23</v>
      </c>
      <c r="W4" s="76" t="s">
        <v>107</v>
      </c>
      <c r="X4" s="77" t="s">
        <v>24</v>
      </c>
    </row>
    <row r="5" spans="1:24" x14ac:dyDescent="0.25">
      <c r="A5" s="146" t="s">
        <v>8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</row>
    <row r="6" spans="1:24" x14ac:dyDescent="0.25">
      <c r="A6" s="147" t="s">
        <v>9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88"/>
      <c r="W6" s="89">
        <f>W8</f>
        <v>3166785</v>
      </c>
      <c r="X6" s="90" t="s">
        <v>4</v>
      </c>
    </row>
    <row r="7" spans="1:24" x14ac:dyDescent="0.25">
      <c r="A7" s="148" t="s">
        <v>10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91"/>
      <c r="W7" s="80" t="s">
        <v>4</v>
      </c>
      <c r="X7" s="80" t="s">
        <v>4</v>
      </c>
    </row>
    <row r="8" spans="1:24" x14ac:dyDescent="0.25">
      <c r="A8" s="142" t="s">
        <v>11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91"/>
      <c r="W8" s="79">
        <v>3166785</v>
      </c>
      <c r="X8" s="80" t="s">
        <v>4</v>
      </c>
    </row>
    <row r="9" spans="1:24" x14ac:dyDescent="0.25">
      <c r="A9" s="149" t="s">
        <v>12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88"/>
      <c r="W9" s="92">
        <v>6444348120.0299997</v>
      </c>
      <c r="X9" s="93">
        <v>-22800264.350000001</v>
      </c>
    </row>
    <row r="10" spans="1:24" x14ac:dyDescent="0.25">
      <c r="A10" s="148" t="s">
        <v>10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91"/>
      <c r="W10" s="80" t="s">
        <v>4</v>
      </c>
      <c r="X10" s="80" t="s">
        <v>4</v>
      </c>
    </row>
    <row r="11" spans="1:24" x14ac:dyDescent="0.25">
      <c r="A11" s="142" t="s">
        <v>13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91"/>
      <c r="W11" s="94">
        <v>6414451785.8699989</v>
      </c>
      <c r="X11" s="81">
        <v>35938</v>
      </c>
    </row>
    <row r="12" spans="1:24" x14ac:dyDescent="0.25">
      <c r="A12" s="142" t="s">
        <v>14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91"/>
      <c r="W12" s="79">
        <v>12822</v>
      </c>
      <c r="X12" s="82">
        <v>900023.55</v>
      </c>
    </row>
    <row r="13" spans="1:24" x14ac:dyDescent="0.25">
      <c r="A13" s="142" t="s">
        <v>15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91"/>
      <c r="W13" s="79">
        <v>12112</v>
      </c>
      <c r="X13" s="82">
        <v>358672.1</v>
      </c>
    </row>
    <row r="14" spans="1:24" x14ac:dyDescent="0.25">
      <c r="A14" s="142" t="s">
        <v>16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91"/>
      <c r="W14" s="79">
        <v>4963</v>
      </c>
      <c r="X14" s="81">
        <v>3</v>
      </c>
    </row>
    <row r="15" spans="1:24" ht="22.5" customHeight="1" x14ac:dyDescent="0.25">
      <c r="A15" s="150" t="s">
        <v>128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88"/>
      <c r="W15" s="95" t="s">
        <v>108</v>
      </c>
      <c r="X15" s="95" t="s">
        <v>25</v>
      </c>
    </row>
    <row r="16" spans="1:24" x14ac:dyDescent="0.25">
      <c r="A16" s="146" t="s">
        <v>132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</row>
    <row r="17" spans="1:28" x14ac:dyDescent="0.25">
      <c r="A17" s="147" t="s">
        <v>9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88"/>
      <c r="W17" s="96" t="s">
        <v>109</v>
      </c>
      <c r="X17" s="97">
        <v>377504.48</v>
      </c>
    </row>
    <row r="18" spans="1:28" x14ac:dyDescent="0.25">
      <c r="A18" s="151" t="s">
        <v>10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91"/>
      <c r="W18" s="80" t="s">
        <v>4</v>
      </c>
      <c r="X18" s="80" t="s">
        <v>4</v>
      </c>
    </row>
    <row r="19" spans="1:28" x14ac:dyDescent="0.25">
      <c r="A19" s="152" t="s">
        <v>110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91"/>
      <c r="W19" s="98">
        <v>211747070.28999999</v>
      </c>
      <c r="X19" s="80" t="s">
        <v>4</v>
      </c>
    </row>
    <row r="20" spans="1:28" x14ac:dyDescent="0.25">
      <c r="A20" s="152" t="s">
        <v>17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91">
        <v>19</v>
      </c>
      <c r="W20" s="79">
        <v>1425100</v>
      </c>
      <c r="X20" s="80" t="s">
        <v>4</v>
      </c>
    </row>
    <row r="21" spans="1:28" x14ac:dyDescent="0.25">
      <c r="A21" s="152" t="s">
        <v>11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91"/>
      <c r="W21" s="79" t="s">
        <v>4</v>
      </c>
      <c r="X21" s="82">
        <v>377504.48</v>
      </c>
    </row>
    <row r="22" spans="1:28" x14ac:dyDescent="0.25">
      <c r="A22" s="147" t="s">
        <v>12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88"/>
      <c r="W22" s="89" t="s">
        <v>111</v>
      </c>
      <c r="X22" s="90" t="s">
        <v>4</v>
      </c>
      <c r="AB22" s="87"/>
    </row>
    <row r="23" spans="1:28" x14ac:dyDescent="0.25">
      <c r="A23" s="151" t="s">
        <v>10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91"/>
      <c r="W23" s="80" t="s">
        <v>4</v>
      </c>
      <c r="X23" s="80" t="s">
        <v>4</v>
      </c>
    </row>
    <row r="24" spans="1:28" x14ac:dyDescent="0.25">
      <c r="A24" s="142" t="s">
        <v>18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91"/>
      <c r="W24" s="79" t="s">
        <v>112</v>
      </c>
      <c r="X24" s="79">
        <v>190500</v>
      </c>
    </row>
    <row r="25" spans="1:28" x14ac:dyDescent="0.25">
      <c r="A25" s="142" t="s">
        <v>19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91"/>
      <c r="W25" s="81" t="s">
        <v>113</v>
      </c>
      <c r="X25" s="80" t="s">
        <v>4</v>
      </c>
    </row>
    <row r="26" spans="1:28" ht="26.25" customHeight="1" x14ac:dyDescent="0.25">
      <c r="A26" s="150" t="s">
        <v>129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88"/>
      <c r="W26" s="89" t="s">
        <v>114</v>
      </c>
      <c r="X26" s="99">
        <v>60378</v>
      </c>
    </row>
    <row r="27" spans="1:28" x14ac:dyDescent="0.25">
      <c r="A27" s="153" t="s">
        <v>26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91"/>
      <c r="W27" s="100">
        <v>-638281.14</v>
      </c>
      <c r="X27" s="80" t="s">
        <v>4</v>
      </c>
    </row>
    <row r="28" spans="1:28" ht="25.5" customHeight="1" x14ac:dyDescent="0.25">
      <c r="A28" s="150" t="s">
        <v>27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88"/>
      <c r="W28" s="95" t="s">
        <v>115</v>
      </c>
      <c r="X28" s="96">
        <v>23177768.829999998</v>
      </c>
    </row>
    <row r="29" spans="1:28" ht="16.5" customHeight="1" x14ac:dyDescent="0.25">
      <c r="A29" s="153" t="s">
        <v>20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91"/>
      <c r="W29" s="83">
        <v>23177768.829999998</v>
      </c>
      <c r="X29" s="80" t="s">
        <v>4</v>
      </c>
    </row>
    <row r="30" spans="1:28" ht="16.5" customHeight="1" x14ac:dyDescent="0.25">
      <c r="A30" s="154" t="s">
        <v>21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78"/>
      <c r="W30" s="79">
        <v>202156</v>
      </c>
      <c r="X30" s="83">
        <v>23177768.829999998</v>
      </c>
    </row>
    <row r="31" spans="1:28" x14ac:dyDescent="0.25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</row>
    <row r="32" spans="1:28" x14ac:dyDescent="0.2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</row>
    <row r="33" spans="1:24" x14ac:dyDescent="0.25">
      <c r="A33" s="139" t="s">
        <v>130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25"/>
      <c r="M33" s="135"/>
      <c r="N33"/>
      <c r="O33"/>
      <c r="P33"/>
      <c r="Q33"/>
      <c r="R33"/>
      <c r="S33"/>
      <c r="T33"/>
      <c r="U33"/>
      <c r="V33"/>
      <c r="W33"/>
      <c r="X33"/>
    </row>
  </sheetData>
  <mergeCells count="29">
    <mergeCell ref="A26:U26"/>
    <mergeCell ref="A27:U27"/>
    <mergeCell ref="A28:U28"/>
    <mergeCell ref="A29:U29"/>
    <mergeCell ref="A30:U30"/>
    <mergeCell ref="A25:U25"/>
    <mergeCell ref="A14:U14"/>
    <mergeCell ref="A15:U15"/>
    <mergeCell ref="A16:X16"/>
    <mergeCell ref="A17:U17"/>
    <mergeCell ref="A18:U18"/>
    <mergeCell ref="A19:U19"/>
    <mergeCell ref="A20:U20"/>
    <mergeCell ref="A21:U21"/>
    <mergeCell ref="A22:U22"/>
    <mergeCell ref="A23:U23"/>
    <mergeCell ref="A24:U24"/>
    <mergeCell ref="A13:U13"/>
    <mergeCell ref="A1:J1"/>
    <mergeCell ref="A2:X2"/>
    <mergeCell ref="A4:U4"/>
    <mergeCell ref="A5:X5"/>
    <mergeCell ref="A6:U6"/>
    <mergeCell ref="A7:U7"/>
    <mergeCell ref="A8:U8"/>
    <mergeCell ref="A9:U9"/>
    <mergeCell ref="A10:U10"/>
    <mergeCell ref="A11:U11"/>
    <mergeCell ref="A12:U12"/>
  </mergeCells>
  <pageMargins left="0.51181102362204722" right="0.11811023622047245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opLeftCell="A13" workbookViewId="0">
      <selection activeCell="D28" sqref="D28"/>
    </sheetView>
  </sheetViews>
  <sheetFormatPr defaultRowHeight="15" x14ac:dyDescent="0.25"/>
  <cols>
    <col min="1" max="1" width="5.7109375" style="22" customWidth="1"/>
    <col min="2" max="2" width="34.42578125" style="20" customWidth="1"/>
    <col min="3" max="3" width="12.7109375" style="114" customWidth="1"/>
    <col min="4" max="4" width="18.28515625" style="117" customWidth="1"/>
    <col min="5" max="5" width="16.140625" style="117" customWidth="1"/>
  </cols>
  <sheetData>
    <row r="1" spans="1:5" x14ac:dyDescent="0.25">
      <c r="B1" s="2"/>
      <c r="C1" s="109"/>
      <c r="D1" s="109"/>
      <c r="E1" s="109"/>
    </row>
    <row r="2" spans="1:5" x14ac:dyDescent="0.25">
      <c r="B2" s="21" t="s">
        <v>0</v>
      </c>
      <c r="C2" s="110"/>
      <c r="D2" s="110"/>
      <c r="E2" s="110"/>
    </row>
    <row r="3" spans="1:5" ht="34.5" customHeight="1" x14ac:dyDescent="0.25">
      <c r="B3" s="155" t="s">
        <v>125</v>
      </c>
      <c r="C3" s="155"/>
      <c r="D3" s="155"/>
      <c r="E3" s="155"/>
    </row>
    <row r="4" spans="1:5" x14ac:dyDescent="0.25">
      <c r="B4" s="36" t="s">
        <v>105</v>
      </c>
      <c r="C4" s="37"/>
      <c r="D4" s="37"/>
      <c r="E4" s="38"/>
    </row>
    <row r="5" spans="1:5" ht="60" x14ac:dyDescent="0.25">
      <c r="A5" s="23"/>
      <c r="B5" s="3" t="s">
        <v>61</v>
      </c>
      <c r="C5" s="14"/>
      <c r="D5" s="35" t="s">
        <v>106</v>
      </c>
      <c r="E5" s="35" t="s">
        <v>62</v>
      </c>
    </row>
    <row r="6" spans="1:5" x14ac:dyDescent="0.25">
      <c r="A6" s="23"/>
      <c r="B6" s="3" t="s">
        <v>63</v>
      </c>
      <c r="C6" s="14"/>
      <c r="D6" s="11"/>
      <c r="E6" s="11"/>
    </row>
    <row r="7" spans="1:5" x14ac:dyDescent="0.25">
      <c r="A7" s="23"/>
      <c r="B7" s="33" t="s">
        <v>64</v>
      </c>
      <c r="C7" s="112"/>
      <c r="D7" s="11"/>
      <c r="E7" s="11">
        <v>0</v>
      </c>
    </row>
    <row r="8" spans="1:5" x14ac:dyDescent="0.25">
      <c r="A8" s="23"/>
      <c r="B8" s="7" t="s">
        <v>65</v>
      </c>
      <c r="C8" s="34"/>
      <c r="D8" s="11"/>
      <c r="E8" s="11">
        <v>0</v>
      </c>
    </row>
    <row r="9" spans="1:5" x14ac:dyDescent="0.25">
      <c r="A9" s="23"/>
      <c r="B9" s="3" t="s">
        <v>66</v>
      </c>
      <c r="C9" s="14"/>
      <c r="D9" s="14"/>
      <c r="E9" s="14">
        <f>SUM(E7:E8)</f>
        <v>0</v>
      </c>
    </row>
    <row r="10" spans="1:5" x14ac:dyDescent="0.25">
      <c r="A10" s="24" t="s">
        <v>67</v>
      </c>
      <c r="B10" s="7" t="s">
        <v>68</v>
      </c>
      <c r="C10" s="34"/>
      <c r="D10" s="11"/>
      <c r="E10" s="11">
        <v>0</v>
      </c>
    </row>
    <row r="11" spans="1:5" x14ac:dyDescent="0.25">
      <c r="A11" s="24" t="s">
        <v>69</v>
      </c>
      <c r="B11" s="7" t="s">
        <v>70</v>
      </c>
      <c r="C11" s="34">
        <v>13</v>
      </c>
      <c r="D11" s="11">
        <v>-24558</v>
      </c>
      <c r="E11" s="11">
        <v>-1386</v>
      </c>
    </row>
    <row r="12" spans="1:5" x14ac:dyDescent="0.25">
      <c r="A12" s="24" t="s">
        <v>71</v>
      </c>
      <c r="B12" s="7" t="s">
        <v>71</v>
      </c>
      <c r="C12" s="34"/>
      <c r="D12" s="11">
        <v>48288</v>
      </c>
      <c r="E12" s="11">
        <v>-11921</v>
      </c>
    </row>
    <row r="13" spans="1:5" x14ac:dyDescent="0.25">
      <c r="A13" s="24" t="s">
        <v>72</v>
      </c>
      <c r="B13" s="7" t="s">
        <v>72</v>
      </c>
      <c r="C13" s="34"/>
      <c r="D13" s="11">
        <v>-638</v>
      </c>
      <c r="E13" s="11">
        <v>0</v>
      </c>
    </row>
    <row r="14" spans="1:5" x14ac:dyDescent="0.25">
      <c r="A14" s="24"/>
      <c r="B14" s="7" t="s">
        <v>73</v>
      </c>
      <c r="C14" s="34">
        <v>14</v>
      </c>
      <c r="D14" s="11">
        <v>-8348</v>
      </c>
      <c r="E14" s="11">
        <v>29302</v>
      </c>
    </row>
    <row r="15" spans="1:5" x14ac:dyDescent="0.25">
      <c r="A15" s="24"/>
      <c r="B15" s="14" t="s">
        <v>74</v>
      </c>
      <c r="C15" s="14"/>
      <c r="D15" s="14">
        <f>SUM(D9:D14)</f>
        <v>14744</v>
      </c>
      <c r="E15" s="14">
        <f>SUM(E9:E14)</f>
        <v>15995</v>
      </c>
    </row>
    <row r="16" spans="1:5" x14ac:dyDescent="0.25">
      <c r="A16" s="24" t="s">
        <v>75</v>
      </c>
      <c r="B16" s="7" t="s">
        <v>76</v>
      </c>
      <c r="C16" s="34">
        <v>16</v>
      </c>
      <c r="D16" s="11">
        <v>25585</v>
      </c>
      <c r="E16" s="11">
        <v>444</v>
      </c>
    </row>
    <row r="17" spans="1:13" x14ac:dyDescent="0.25">
      <c r="A17" s="24" t="s">
        <v>77</v>
      </c>
      <c r="B17" s="11" t="s">
        <v>78</v>
      </c>
      <c r="C17" s="34"/>
      <c r="D17" s="11"/>
      <c r="E17" s="11">
        <v>0</v>
      </c>
    </row>
    <row r="18" spans="1:13" x14ac:dyDescent="0.25">
      <c r="A18" s="24"/>
      <c r="B18" s="3" t="s">
        <v>79</v>
      </c>
      <c r="C18" s="14"/>
      <c r="D18" s="11">
        <v>-85622</v>
      </c>
      <c r="E18" s="14">
        <f>SUM(E15:E17)</f>
        <v>16439</v>
      </c>
    </row>
    <row r="19" spans="1:13" x14ac:dyDescent="0.25">
      <c r="A19" s="24" t="s">
        <v>80</v>
      </c>
      <c r="B19" s="7" t="s">
        <v>81</v>
      </c>
      <c r="C19" s="34">
        <v>17</v>
      </c>
      <c r="D19" s="11">
        <v>-2384</v>
      </c>
      <c r="E19" s="11">
        <v>-3308</v>
      </c>
    </row>
    <row r="20" spans="1:13" x14ac:dyDescent="0.25">
      <c r="A20" s="24"/>
      <c r="B20" s="3" t="s">
        <v>82</v>
      </c>
      <c r="C20" s="14"/>
      <c r="D20" s="108">
        <v>-88005860.109999999</v>
      </c>
      <c r="E20" s="14">
        <f>SUM(E18:E19)</f>
        <v>13131</v>
      </c>
    </row>
    <row r="21" spans="1:13" x14ac:dyDescent="0.25">
      <c r="A21" s="23"/>
      <c r="B21" s="7" t="s">
        <v>83</v>
      </c>
      <c r="C21" s="112"/>
      <c r="D21" s="11"/>
      <c r="E21" s="11">
        <v>0</v>
      </c>
    </row>
    <row r="22" spans="1:13" x14ac:dyDescent="0.25">
      <c r="B22" s="5" t="s">
        <v>84</v>
      </c>
      <c r="C22" s="12"/>
      <c r="D22" s="108">
        <v>-88005860.109999999</v>
      </c>
      <c r="E22" s="14">
        <f>SUM(E20:E21)</f>
        <v>13131</v>
      </c>
    </row>
    <row r="23" spans="1:13" x14ac:dyDescent="0.25">
      <c r="B23" s="22"/>
      <c r="C23" s="111"/>
      <c r="D23" s="111"/>
      <c r="E23" s="113"/>
    </row>
    <row r="24" spans="1:13" x14ac:dyDescent="0.25">
      <c r="B24" s="26"/>
      <c r="D24" s="115"/>
      <c r="E24" s="115"/>
    </row>
    <row r="25" spans="1:13" x14ac:dyDescent="0.25">
      <c r="A25" s="139" t="s">
        <v>131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25"/>
      <c r="M25" s="135"/>
    </row>
    <row r="26" spans="1:13" x14ac:dyDescent="0.25">
      <c r="B26" s="26"/>
      <c r="D26" s="115"/>
      <c r="E26" s="115"/>
    </row>
    <row r="27" spans="1:13" x14ac:dyDescent="0.25">
      <c r="B27" s="27"/>
      <c r="D27" s="116"/>
      <c r="E27" s="116"/>
    </row>
    <row r="28" spans="1:13" x14ac:dyDescent="0.25">
      <c r="B28" s="26"/>
      <c r="D28" s="115"/>
      <c r="E28" s="115"/>
    </row>
    <row r="29" spans="1:13" x14ac:dyDescent="0.25">
      <c r="D29" s="114"/>
    </row>
    <row r="30" spans="1:13" x14ac:dyDescent="0.25">
      <c r="D30" s="114"/>
    </row>
    <row r="31" spans="1:13" x14ac:dyDescent="0.25">
      <c r="D31" s="114"/>
      <c r="E31" s="118"/>
    </row>
    <row r="32" spans="1:13" x14ac:dyDescent="0.25">
      <c r="B32" s="28"/>
      <c r="C32" s="119"/>
      <c r="D32" s="119"/>
      <c r="E32" s="120"/>
    </row>
    <row r="33" spans="2:5" x14ac:dyDescent="0.25">
      <c r="B33" s="29"/>
      <c r="C33" s="119"/>
      <c r="D33" s="119"/>
      <c r="E33" s="25"/>
    </row>
    <row r="34" spans="2:5" x14ac:dyDescent="0.25">
      <c r="B34" s="30"/>
      <c r="C34" s="121"/>
      <c r="D34" s="119"/>
      <c r="E34" s="120"/>
    </row>
    <row r="35" spans="2:5" x14ac:dyDescent="0.25">
      <c r="B35" s="32"/>
      <c r="C35" s="122"/>
      <c r="D35" s="123"/>
      <c r="E35" s="25"/>
    </row>
    <row r="36" spans="2:5" x14ac:dyDescent="0.25">
      <c r="B36" s="32"/>
      <c r="C36" s="122"/>
      <c r="D36" s="123"/>
      <c r="E36" s="25"/>
    </row>
    <row r="37" spans="2:5" x14ac:dyDescent="0.25">
      <c r="B37" s="32"/>
      <c r="C37" s="122"/>
      <c r="D37" s="123"/>
      <c r="E37" s="25"/>
    </row>
    <row r="38" spans="2:5" x14ac:dyDescent="0.25">
      <c r="B38" s="32"/>
      <c r="C38" s="122"/>
      <c r="D38" s="123"/>
      <c r="E38" s="25"/>
    </row>
    <row r="39" spans="2:5" x14ac:dyDescent="0.25">
      <c r="B39" s="32"/>
      <c r="C39" s="122"/>
      <c r="D39" s="123"/>
      <c r="E39" s="25"/>
    </row>
    <row r="40" spans="2:5" x14ac:dyDescent="0.25">
      <c r="B40" s="32"/>
      <c r="C40" s="122"/>
      <c r="D40" s="123"/>
      <c r="E40" s="25"/>
    </row>
    <row r="41" spans="2:5" x14ac:dyDescent="0.25">
      <c r="B41" s="31"/>
      <c r="C41" s="124"/>
      <c r="D41" s="125"/>
      <c r="E41" s="25"/>
    </row>
    <row r="42" spans="2:5" x14ac:dyDescent="0.25">
      <c r="B42" s="31"/>
      <c r="C42" s="124"/>
      <c r="D42" s="126"/>
      <c r="E42" s="25"/>
    </row>
    <row r="43" spans="2:5" x14ac:dyDescent="0.25">
      <c r="E43" s="25"/>
    </row>
    <row r="44" spans="2:5" x14ac:dyDescent="0.25">
      <c r="E44" s="114"/>
    </row>
    <row r="45" spans="2:5" x14ac:dyDescent="0.25">
      <c r="E45" s="114"/>
    </row>
    <row r="46" spans="2:5" x14ac:dyDescent="0.25">
      <c r="E46" s="114"/>
    </row>
    <row r="47" spans="2:5" x14ac:dyDescent="0.25">
      <c r="E47" s="114"/>
    </row>
    <row r="48" spans="2:5" x14ac:dyDescent="0.25">
      <c r="E48" s="114"/>
    </row>
    <row r="49" spans="5:5" x14ac:dyDescent="0.25">
      <c r="E49" s="114"/>
    </row>
    <row r="50" spans="5:5" x14ac:dyDescent="0.25">
      <c r="E50" s="114"/>
    </row>
    <row r="51" spans="5:5" x14ac:dyDescent="0.25">
      <c r="E51" s="114"/>
    </row>
    <row r="52" spans="5:5" x14ac:dyDescent="0.25">
      <c r="E52" s="119"/>
    </row>
    <row r="53" spans="5:5" x14ac:dyDescent="0.25">
      <c r="E53" s="119"/>
    </row>
    <row r="54" spans="5:5" x14ac:dyDescent="0.25">
      <c r="E54" s="119"/>
    </row>
    <row r="55" spans="5:5" x14ac:dyDescent="0.25">
      <c r="E55" s="127"/>
    </row>
    <row r="56" spans="5:5" x14ac:dyDescent="0.25">
      <c r="E56" s="127"/>
    </row>
    <row r="57" spans="5:5" x14ac:dyDescent="0.25">
      <c r="E57" s="128"/>
    </row>
    <row r="58" spans="5:5" x14ac:dyDescent="0.25">
      <c r="E58" s="123"/>
    </row>
    <row r="59" spans="5:5" x14ac:dyDescent="0.25">
      <c r="E59" s="128"/>
    </row>
    <row r="60" spans="5:5" x14ac:dyDescent="0.25">
      <c r="E60" s="128"/>
    </row>
    <row r="61" spans="5:5" x14ac:dyDescent="0.25">
      <c r="E61" s="129"/>
    </row>
    <row r="62" spans="5:5" x14ac:dyDescent="0.25">
      <c r="E62" s="129"/>
    </row>
    <row r="63" spans="5:5" x14ac:dyDescent="0.25">
      <c r="E63" s="130"/>
    </row>
    <row r="64" spans="5:5" x14ac:dyDescent="0.25">
      <c r="E64" s="130"/>
    </row>
    <row r="65" spans="5:5" x14ac:dyDescent="0.25">
      <c r="E65" s="130"/>
    </row>
    <row r="66" spans="5:5" x14ac:dyDescent="0.25">
      <c r="E66" s="125"/>
    </row>
    <row r="67" spans="5:5" x14ac:dyDescent="0.25">
      <c r="E67" s="125"/>
    </row>
  </sheetData>
  <mergeCells count="1">
    <mergeCell ref="B3:E3"/>
  </mergeCells>
  <pageMargins left="0.70866141732283472" right="0.31496062992125984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9"/>
  <sheetViews>
    <sheetView workbookViewId="0">
      <selection activeCell="D61" sqref="D61"/>
    </sheetView>
  </sheetViews>
  <sheetFormatPr defaultColWidth="8.85546875" defaultRowHeight="12.75" outlineLevelRow="1" x14ac:dyDescent="0.25"/>
  <cols>
    <col min="1" max="1" width="8.85546875" style="39"/>
    <col min="2" max="2" width="51.7109375" style="39" customWidth="1"/>
    <col min="3" max="4" width="15.7109375" style="39" customWidth="1"/>
    <col min="5" max="5" width="13.85546875" style="39" customWidth="1"/>
    <col min="6" max="6" width="19.5703125" style="39" customWidth="1"/>
    <col min="7" max="7" width="18.85546875" style="39" customWidth="1"/>
    <col min="8" max="8" width="15.7109375" style="39" customWidth="1"/>
    <col min="9" max="16384" width="8.85546875" style="39"/>
  </cols>
  <sheetData>
    <row r="2" spans="2:6" x14ac:dyDescent="0.25">
      <c r="B2" s="71" t="s">
        <v>0</v>
      </c>
      <c r="C2" s="72"/>
      <c r="D2" s="72"/>
    </row>
    <row r="3" spans="2:6" x14ac:dyDescent="0.25">
      <c r="B3" s="71" t="s">
        <v>127</v>
      </c>
      <c r="C3" s="72"/>
      <c r="D3" s="72"/>
    </row>
    <row r="4" spans="2:6" x14ac:dyDescent="0.25">
      <c r="B4" s="72"/>
      <c r="C4" s="72"/>
      <c r="D4" s="72"/>
    </row>
    <row r="5" spans="2:6" ht="25.5" x14ac:dyDescent="0.25">
      <c r="B5" s="156" t="s">
        <v>1</v>
      </c>
      <c r="C5" s="157" t="s">
        <v>7</v>
      </c>
      <c r="D5" s="85" t="s">
        <v>86</v>
      </c>
      <c r="E5" s="157" t="s">
        <v>22</v>
      </c>
    </row>
    <row r="6" spans="2:6" ht="25.5" x14ac:dyDescent="0.25">
      <c r="B6" s="156"/>
      <c r="C6" s="157"/>
      <c r="D6" s="85" t="s">
        <v>87</v>
      </c>
      <c r="E6" s="157"/>
    </row>
    <row r="7" spans="2:6" x14ac:dyDescent="0.25">
      <c r="B7" s="52"/>
      <c r="C7" s="52"/>
      <c r="D7" s="53"/>
      <c r="E7" s="54"/>
    </row>
    <row r="8" spans="2:6" hidden="1" outlineLevel="1" x14ac:dyDescent="0.25">
      <c r="B8" s="55" t="s">
        <v>88</v>
      </c>
      <c r="C8" s="56">
        <v>0</v>
      </c>
      <c r="D8" s="57">
        <v>0</v>
      </c>
      <c r="E8" s="58">
        <f t="shared" ref="E8:E10" si="0">SUM(C8:D8)</f>
        <v>0</v>
      </c>
      <c r="F8" s="40"/>
    </row>
    <row r="9" spans="2:6" hidden="1" outlineLevel="1" x14ac:dyDescent="0.25">
      <c r="B9" s="59" t="s">
        <v>89</v>
      </c>
      <c r="C9" s="60">
        <v>0</v>
      </c>
      <c r="D9" s="60">
        <v>0</v>
      </c>
      <c r="E9" s="58">
        <f t="shared" si="0"/>
        <v>0</v>
      </c>
      <c r="F9" s="40"/>
    </row>
    <row r="10" spans="2:6" hidden="1" outlineLevel="1" x14ac:dyDescent="0.25">
      <c r="B10" s="59" t="s">
        <v>90</v>
      </c>
      <c r="C10" s="56" t="s">
        <v>4</v>
      </c>
      <c r="D10" s="60" t="e">
        <f>[1]PL!#REF!</f>
        <v>#REF!</v>
      </c>
      <c r="E10" s="60" t="e">
        <f t="shared" si="0"/>
        <v>#REF!</v>
      </c>
      <c r="F10" s="40"/>
    </row>
    <row r="11" spans="2:6" hidden="1" outlineLevel="1" x14ac:dyDescent="0.25">
      <c r="B11" s="55" t="s">
        <v>91</v>
      </c>
      <c r="C11" s="57">
        <f>SUM(C8:C10)</f>
        <v>0</v>
      </c>
      <c r="D11" s="57" t="e">
        <f>SUM(D8:D10)</f>
        <v>#REF!</v>
      </c>
      <c r="E11" s="61" t="e">
        <f>SUM(E8:E10)</f>
        <v>#REF!</v>
      </c>
      <c r="F11" s="40"/>
    </row>
    <row r="12" spans="2:6" collapsed="1" x14ac:dyDescent="0.25">
      <c r="B12" s="52"/>
      <c r="C12" s="62"/>
      <c r="D12" s="62"/>
      <c r="E12" s="62"/>
      <c r="F12" s="40"/>
    </row>
    <row r="13" spans="2:6" x14ac:dyDescent="0.25">
      <c r="B13" s="55" t="s">
        <v>92</v>
      </c>
      <c r="C13" s="57">
        <v>0</v>
      </c>
      <c r="D13" s="57">
        <v>0</v>
      </c>
      <c r="E13" s="61">
        <f>SUM(C13:D13)</f>
        <v>0</v>
      </c>
      <c r="F13" s="40"/>
    </row>
    <row r="14" spans="2:6" x14ac:dyDescent="0.25">
      <c r="B14" s="59" t="s">
        <v>89</v>
      </c>
      <c r="C14" s="63">
        <v>10000</v>
      </c>
      <c r="D14" s="60" t="s">
        <v>4</v>
      </c>
      <c r="E14" s="58">
        <f t="shared" ref="E14:E15" si="1">SUM(C14:D14)</f>
        <v>10000</v>
      </c>
      <c r="F14" s="40"/>
    </row>
    <row r="15" spans="2:6" x14ac:dyDescent="0.25">
      <c r="B15" s="59" t="s">
        <v>93</v>
      </c>
      <c r="C15" s="63" t="s">
        <v>4</v>
      </c>
      <c r="D15" s="64">
        <f>[1]PL!E34</f>
        <v>13131</v>
      </c>
      <c r="E15" s="64">
        <f t="shared" si="1"/>
        <v>13131</v>
      </c>
      <c r="F15" s="40"/>
    </row>
    <row r="16" spans="2:6" x14ac:dyDescent="0.25">
      <c r="B16" s="55" t="s">
        <v>94</v>
      </c>
      <c r="C16" s="56">
        <f>SUM(C13:C15)</f>
        <v>10000</v>
      </c>
      <c r="D16" s="65">
        <f>SUM(D13:D15)</f>
        <v>13131</v>
      </c>
      <c r="E16" s="66">
        <f>SUM(E13:E15)</f>
        <v>23131</v>
      </c>
    </row>
    <row r="17" spans="2:9" ht="13.5" x14ac:dyDescent="0.25">
      <c r="B17" s="52"/>
      <c r="C17" s="70">
        <f>C16-[1]BS!C29</f>
        <v>0</v>
      </c>
      <c r="D17" s="70">
        <f>D16-[1]BS!M32</f>
        <v>0</v>
      </c>
      <c r="E17" s="70">
        <f>E16-[1]BS!M36</f>
        <v>0</v>
      </c>
      <c r="F17" s="40"/>
      <c r="G17" s="40"/>
      <c r="H17" s="40"/>
    </row>
    <row r="18" spans="2:9" x14ac:dyDescent="0.25">
      <c r="B18" s="55" t="s">
        <v>95</v>
      </c>
      <c r="C18" s="57">
        <f>C16</f>
        <v>10000</v>
      </c>
      <c r="D18" s="57">
        <f>D16</f>
        <v>13131</v>
      </c>
      <c r="E18" s="61">
        <f>SUM(C18:D18)</f>
        <v>23131</v>
      </c>
      <c r="F18" s="40"/>
      <c r="G18" s="40"/>
      <c r="H18" s="40"/>
      <c r="I18" s="40"/>
    </row>
    <row r="19" spans="2:9" x14ac:dyDescent="0.25">
      <c r="B19" s="59" t="s">
        <v>89</v>
      </c>
      <c r="C19" s="63">
        <v>0</v>
      </c>
      <c r="D19" s="60" t="s">
        <v>4</v>
      </c>
      <c r="E19" s="58">
        <f t="shared" ref="E19" si="2">SUM(C19:D19)</f>
        <v>0</v>
      </c>
    </row>
    <row r="20" spans="2:9" x14ac:dyDescent="0.25">
      <c r="B20" s="59" t="s">
        <v>93</v>
      </c>
      <c r="C20" s="63" t="s">
        <v>4</v>
      </c>
      <c r="D20" s="101">
        <v>-88005860.109999999</v>
      </c>
      <c r="E20" s="101">
        <v>-88005860.109999999</v>
      </c>
    </row>
    <row r="21" spans="2:9" x14ac:dyDescent="0.25">
      <c r="B21" s="55" t="s">
        <v>116</v>
      </c>
      <c r="C21" s="56">
        <f>SUM(C18:C20)</f>
        <v>10000</v>
      </c>
      <c r="D21" s="102">
        <v>-74874597.379999995</v>
      </c>
      <c r="E21" s="103">
        <v>-64874597.380000003</v>
      </c>
    </row>
    <row r="22" spans="2:9" ht="13.5" x14ac:dyDescent="0.25">
      <c r="B22" s="52"/>
      <c r="C22" s="70">
        <f>C21-[1]BS!L29</f>
        <v>0</v>
      </c>
      <c r="D22" s="52"/>
      <c r="E22" s="70"/>
    </row>
    <row r="23" spans="2:9" s="42" customFormat="1" ht="42.6" hidden="1" customHeight="1" outlineLevel="1" x14ac:dyDescent="0.25">
      <c r="B23" s="43" t="s">
        <v>1</v>
      </c>
      <c r="C23" s="44" t="s">
        <v>7</v>
      </c>
      <c r="D23" s="44" t="s">
        <v>44</v>
      </c>
      <c r="E23" s="44" t="s">
        <v>45</v>
      </c>
      <c r="F23" s="44" t="s">
        <v>46</v>
      </c>
      <c r="G23" s="44" t="s">
        <v>96</v>
      </c>
      <c r="H23" s="44" t="s">
        <v>22</v>
      </c>
    </row>
    <row r="24" spans="2:9" hidden="1" outlineLevel="1" x14ac:dyDescent="0.25"/>
    <row r="25" spans="2:9" hidden="1" outlineLevel="1" x14ac:dyDescent="0.25">
      <c r="B25" s="39" t="s">
        <v>97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f>SUM(C25:G25)</f>
        <v>0</v>
      </c>
    </row>
    <row r="26" spans="2:9" hidden="1" outlineLevel="1" x14ac:dyDescent="0.25">
      <c r="B26" s="39" t="s">
        <v>98</v>
      </c>
      <c r="C26" s="45">
        <v>0</v>
      </c>
      <c r="D26" s="45">
        <v>0</v>
      </c>
      <c r="E26" s="45">
        <v>0</v>
      </c>
      <c r="F26" s="45" t="e">
        <f>[1]PL!#REF!</f>
        <v>#REF!</v>
      </c>
      <c r="G26" s="45">
        <v>0</v>
      </c>
      <c r="H26" s="45" t="e">
        <f>SUM(C26:G26)</f>
        <v>#REF!</v>
      </c>
    </row>
    <row r="27" spans="2:9" ht="13.5" hidden="1" outlineLevel="1" thickBot="1" x14ac:dyDescent="0.3">
      <c r="B27" s="46" t="s">
        <v>91</v>
      </c>
      <c r="C27" s="47">
        <f t="shared" ref="C27:H27" si="3">SUM(C25:C26)</f>
        <v>0</v>
      </c>
      <c r="D27" s="47">
        <f t="shared" si="3"/>
        <v>0</v>
      </c>
      <c r="E27" s="47">
        <f t="shared" si="3"/>
        <v>0</v>
      </c>
      <c r="F27" s="47" t="e">
        <f t="shared" si="3"/>
        <v>#REF!</v>
      </c>
      <c r="G27" s="47">
        <f t="shared" si="3"/>
        <v>0</v>
      </c>
      <c r="H27" s="47" t="e">
        <f t="shared" si="3"/>
        <v>#REF!</v>
      </c>
    </row>
    <row r="28" spans="2:9" hidden="1" outlineLevel="1" x14ac:dyDescent="0.25"/>
    <row r="29" spans="2:9" hidden="1" outlineLevel="1" x14ac:dyDescent="0.25">
      <c r="B29" s="48" t="s">
        <v>99</v>
      </c>
      <c r="C29" s="48"/>
      <c r="D29" s="48"/>
      <c r="E29" s="48"/>
      <c r="F29" s="48"/>
      <c r="G29" s="48"/>
      <c r="H29" s="48"/>
    </row>
    <row r="30" spans="2:9" hidden="1" outlineLevel="1" x14ac:dyDescent="0.25">
      <c r="B30" s="39" t="s">
        <v>100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f t="shared" ref="H30:H32" si="4">SUM(C30:G30)</f>
        <v>0</v>
      </c>
    </row>
    <row r="31" spans="2:9" hidden="1" outlineLevel="1" x14ac:dyDescent="0.25">
      <c r="B31" s="39" t="s">
        <v>101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f t="shared" si="4"/>
        <v>0</v>
      </c>
    </row>
    <row r="32" spans="2:9" hidden="1" outlineLevel="1" x14ac:dyDescent="0.25">
      <c r="B32" s="39" t="s">
        <v>89</v>
      </c>
      <c r="C32" s="45">
        <v>0</v>
      </c>
      <c r="D32" s="45">
        <v>0</v>
      </c>
      <c r="E32" s="45">
        <v>0</v>
      </c>
      <c r="F32" s="45">
        <v>0</v>
      </c>
      <c r="G32" s="45">
        <v>0</v>
      </c>
      <c r="H32" s="45">
        <f t="shared" si="4"/>
        <v>0</v>
      </c>
    </row>
    <row r="33" spans="2:8" hidden="1" outlineLevel="1" x14ac:dyDescent="0.25">
      <c r="B33" s="49"/>
      <c r="C33" s="50">
        <f t="shared" ref="C33:G33" si="5">SUM(C30:C32)</f>
        <v>0</v>
      </c>
      <c r="D33" s="50">
        <f t="shared" si="5"/>
        <v>0</v>
      </c>
      <c r="E33" s="50">
        <f t="shared" si="5"/>
        <v>0</v>
      </c>
      <c r="F33" s="50">
        <f t="shared" si="5"/>
        <v>0</v>
      </c>
      <c r="G33" s="50">
        <f t="shared" si="5"/>
        <v>0</v>
      </c>
      <c r="H33" s="50">
        <f>SUM(H30:H32)</f>
        <v>0</v>
      </c>
    </row>
    <row r="34" spans="2:8" ht="13.5" hidden="1" outlineLevel="1" thickBot="1" x14ac:dyDescent="0.3">
      <c r="B34" s="46" t="s">
        <v>91</v>
      </c>
      <c r="C34" s="47">
        <f>C33+C27</f>
        <v>0</v>
      </c>
      <c r="D34" s="47">
        <f t="shared" ref="D34:H34" si="6">D33+D27</f>
        <v>0</v>
      </c>
      <c r="E34" s="47">
        <f t="shared" si="6"/>
        <v>0</v>
      </c>
      <c r="F34" s="47" t="e">
        <f t="shared" si="6"/>
        <v>#REF!</v>
      </c>
      <c r="G34" s="47">
        <f t="shared" si="6"/>
        <v>0</v>
      </c>
      <c r="H34" s="47" t="e">
        <f t="shared" si="6"/>
        <v>#REF!</v>
      </c>
    </row>
    <row r="35" spans="2:8" ht="13.5" hidden="1" outlineLevel="1" x14ac:dyDescent="0.25">
      <c r="B35" s="51" t="s">
        <v>85</v>
      </c>
      <c r="C35" s="41">
        <v>0</v>
      </c>
      <c r="D35" s="41"/>
      <c r="E35" s="41"/>
      <c r="F35" s="41">
        <v>0</v>
      </c>
      <c r="G35" s="41">
        <v>0</v>
      </c>
      <c r="H35" s="41">
        <v>0</v>
      </c>
    </row>
    <row r="36" spans="2:8" hidden="1" outlineLevel="1" x14ac:dyDescent="0.25"/>
    <row r="37" spans="2:8" hidden="1" outlineLevel="1" x14ac:dyDescent="0.25">
      <c r="B37" s="39" t="s">
        <v>102</v>
      </c>
      <c r="C37" s="45">
        <f>C34</f>
        <v>0</v>
      </c>
      <c r="D37" s="45">
        <f t="shared" ref="D37:H37" si="7">D34</f>
        <v>0</v>
      </c>
      <c r="E37" s="45">
        <f t="shared" si="7"/>
        <v>0</v>
      </c>
      <c r="F37" s="45" t="e">
        <f t="shared" si="7"/>
        <v>#REF!</v>
      </c>
      <c r="G37" s="45">
        <f t="shared" si="7"/>
        <v>0</v>
      </c>
      <c r="H37" s="45" t="e">
        <f t="shared" si="7"/>
        <v>#REF!</v>
      </c>
    </row>
    <row r="38" spans="2:8" hidden="1" outlineLevel="1" x14ac:dyDescent="0.25">
      <c r="B38" s="39" t="s">
        <v>103</v>
      </c>
      <c r="C38" s="45">
        <v>0</v>
      </c>
      <c r="D38" s="45">
        <v>0</v>
      </c>
      <c r="E38" s="45">
        <v>0</v>
      </c>
      <c r="F38" s="45">
        <f>[1]BS!M32</f>
        <v>13131</v>
      </c>
      <c r="G38" s="45">
        <v>0</v>
      </c>
      <c r="H38" s="45">
        <f>SUM(C38:G38)</f>
        <v>13131</v>
      </c>
    </row>
    <row r="39" spans="2:8" hidden="1" outlineLevel="1" x14ac:dyDescent="0.25">
      <c r="B39" s="49"/>
      <c r="C39" s="50">
        <f t="shared" ref="C39:H39" si="8">SUM(C37:C38)</f>
        <v>0</v>
      </c>
      <c r="D39" s="50">
        <f t="shared" si="8"/>
        <v>0</v>
      </c>
      <c r="E39" s="50">
        <f t="shared" si="8"/>
        <v>0</v>
      </c>
      <c r="F39" s="50" t="e">
        <f t="shared" si="8"/>
        <v>#REF!</v>
      </c>
      <c r="G39" s="50">
        <f t="shared" si="8"/>
        <v>0</v>
      </c>
      <c r="H39" s="50" t="e">
        <f t="shared" si="8"/>
        <v>#REF!</v>
      </c>
    </row>
    <row r="40" spans="2:8" hidden="1" outlineLevel="1" x14ac:dyDescent="0.25"/>
    <row r="41" spans="2:8" hidden="1" outlineLevel="1" x14ac:dyDescent="0.25">
      <c r="B41" s="48" t="s">
        <v>99</v>
      </c>
      <c r="C41" s="48"/>
      <c r="D41" s="48"/>
      <c r="E41" s="48"/>
      <c r="F41" s="48"/>
      <c r="G41" s="48"/>
      <c r="H41" s="48"/>
    </row>
    <row r="42" spans="2:8" hidden="1" outlineLevel="1" x14ac:dyDescent="0.25">
      <c r="B42" s="39" t="s">
        <v>100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45">
        <f t="shared" ref="H42:H44" si="9">SUM(C42:G42)</f>
        <v>0</v>
      </c>
    </row>
    <row r="43" spans="2:8" hidden="1" outlineLevel="1" x14ac:dyDescent="0.25">
      <c r="B43" s="39" t="s">
        <v>101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45">
        <f t="shared" si="9"/>
        <v>0</v>
      </c>
    </row>
    <row r="44" spans="2:8" hidden="1" outlineLevel="1" x14ac:dyDescent="0.25">
      <c r="B44" s="39" t="s">
        <v>89</v>
      </c>
      <c r="C44" s="45">
        <v>10000</v>
      </c>
      <c r="D44" s="45">
        <v>0</v>
      </c>
      <c r="E44" s="45">
        <v>0</v>
      </c>
      <c r="F44" s="45">
        <v>0</v>
      </c>
      <c r="G44" s="45">
        <v>0</v>
      </c>
      <c r="H44" s="45">
        <f t="shared" si="9"/>
        <v>10000</v>
      </c>
    </row>
    <row r="45" spans="2:8" hidden="1" outlineLevel="1" x14ac:dyDescent="0.25">
      <c r="B45" s="49"/>
      <c r="C45" s="50">
        <f>SUM(C42:C44)</f>
        <v>10000</v>
      </c>
      <c r="D45" s="50">
        <f t="shared" ref="D45:G45" si="10">SUM(D42:D44)</f>
        <v>0</v>
      </c>
      <c r="E45" s="50">
        <f t="shared" si="10"/>
        <v>0</v>
      </c>
      <c r="F45" s="50">
        <f t="shared" si="10"/>
        <v>0</v>
      </c>
      <c r="G45" s="50">
        <f t="shared" si="10"/>
        <v>0</v>
      </c>
      <c r="H45" s="50">
        <f>SUM(H42:H44)</f>
        <v>10000</v>
      </c>
    </row>
    <row r="46" spans="2:8" ht="13.5" hidden="1" outlineLevel="1" thickBot="1" x14ac:dyDescent="0.3">
      <c r="B46" s="46" t="s">
        <v>94</v>
      </c>
      <c r="C46" s="47">
        <f t="shared" ref="C46:G46" si="11">C45+C39</f>
        <v>10000</v>
      </c>
      <c r="D46" s="47">
        <f t="shared" si="11"/>
        <v>0</v>
      </c>
      <c r="E46" s="47">
        <f t="shared" si="11"/>
        <v>0</v>
      </c>
      <c r="F46" s="47" t="e">
        <f t="shared" si="11"/>
        <v>#REF!</v>
      </c>
      <c r="G46" s="47">
        <f t="shared" si="11"/>
        <v>0</v>
      </c>
      <c r="H46" s="47" t="e">
        <f>H45+H39</f>
        <v>#REF!</v>
      </c>
    </row>
    <row r="47" spans="2:8" ht="13.5" hidden="1" outlineLevel="1" x14ac:dyDescent="0.25">
      <c r="B47" s="51" t="s">
        <v>85</v>
      </c>
      <c r="C47" s="41">
        <f>C46-[1]BS!M29</f>
        <v>0</v>
      </c>
      <c r="D47" s="41"/>
      <c r="E47" s="41"/>
      <c r="F47" s="41" t="e">
        <f>F46-[1]BS!M32</f>
        <v>#REF!</v>
      </c>
      <c r="G47" s="41"/>
      <c r="H47" s="41" t="e">
        <f>H46-[1]BS!M36</f>
        <v>#REF!</v>
      </c>
    </row>
    <row r="48" spans="2:8" collapsed="1" x14ac:dyDescent="0.25"/>
    <row r="49" spans="1:13" customFormat="1" ht="15" x14ac:dyDescent="0.25">
      <c r="A49" s="139" t="s">
        <v>131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25"/>
      <c r="M49" s="135"/>
    </row>
  </sheetData>
  <mergeCells count="3">
    <mergeCell ref="B5:B6"/>
    <mergeCell ref="C5:C6"/>
    <mergeCell ref="E5:E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Ф1</vt:lpstr>
      <vt:lpstr>Ф2</vt:lpstr>
      <vt:lpstr>Ф3</vt:lpstr>
      <vt:lpstr>Ф4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Махаббат Абдрахманова</dc:creator>
  <cp:lastModifiedBy>Айгуль Умурзакова</cp:lastModifiedBy>
  <cp:lastPrinted>2024-10-24T10:20:04Z</cp:lastPrinted>
  <dcterms:created xsi:type="dcterms:W3CDTF">2015-06-05T18:19:34Z</dcterms:created>
  <dcterms:modified xsi:type="dcterms:W3CDTF">2024-10-24T11:32:34Z</dcterms:modified>
</cp:coreProperties>
</file>