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1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<sst xmlns="http://schemas.openxmlformats.org/spreadsheetml/2006/main" count="129" uniqueCount="114">
  <si>
    <t>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</si>
  <si>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</si>
  <si>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</si>
  <si>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</si>
  <si>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</si>
  <si>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</si>
  <si>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</si>
  <si>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</si>
  <si>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</si>
  <si>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</si>
  <si>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</si>
  <si>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</si>
  <si>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</si>
  <si>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</si>
  <si>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</si>
  <si>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</si>
  <si>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Долгосрочная кредиторская задолженность</t>
  </si>
  <si>
    <t>Итого долгосрочные обязательства</t>
  </si>
  <si>
    <t>Итого обязательства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</si>
  <si>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</si>
  <si>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</si>
  <si>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</si>
  <si>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</si>
  <si>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</si>
  <si>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</si>
  <si>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</si>
  <si>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</si>
  <si>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</si>
  <si>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</si>
  <si>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</si>
  <si>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</si>
  <si>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</si>
  <si>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</si>
  <si>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</si>
  <si>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</si>
  <si>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</si>
  <si>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</si>
  <si>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</si>
  <si>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</si>
  <si>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</si>
  <si>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</si>
  <si>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</si>
  <si>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</si>
  <si>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</si>
  <si>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Займы</t>
  </si>
  <si>
    <t>Резерв на рекультивацию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</si>
  <si>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</si>
  <si>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</si>
  <si>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</si>
  <si>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</si>
  <si>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</si>
  <si>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</si>
  <si>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</si>
  <si>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</si>
  <si>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</si>
  <si>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</si>
  <si>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\</t>
  </si>
  <si>
    <t xml:space="preserve">Прочий совокупный доход </t>
  </si>
  <si>
    <t>Выплата дивидендов за вычетом налога у источника</t>
  </si>
  <si>
    <t>Резерв по курсовым разницам</t>
  </si>
  <si>
    <t>Активы в форме права пользования</t>
  </si>
  <si>
    <t>Инвестиции в  ассоциированную компанию</t>
  </si>
  <si>
    <t>Долгосрочные активы</t>
  </si>
  <si>
    <t xml:space="preserve">Текущие активы </t>
  </si>
  <si>
    <t xml:space="preserve">Дебиторская задолженность </t>
  </si>
  <si>
    <t>Капитал</t>
  </si>
  <si>
    <t>Капитал и обязательства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</si>
  <si>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</si>
  <si>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</si>
  <si>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</si>
  <si>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Текущие  обязательства:</t>
  </si>
  <si>
    <t xml:space="preserve">Долгосрочные обязательства: </t>
  </si>
  <si>
    <t>Краткосрочная кредиторская задолженность</t>
  </si>
  <si>
    <t>Налоги к уплате</t>
  </si>
  <si>
    <t>Итого текущие обязательства</t>
  </si>
  <si>
    <t>Итого  капитал и обязательства</t>
  </si>
  <si>
    <t>Доля в результатах ассоциированной компаний</t>
  </si>
  <si>
    <t>Расходы по корпоративному подоходному налогу</t>
  </si>
  <si>
    <t xml:space="preserve">ПРИБЫЛЬ </t>
  </si>
  <si>
    <t xml:space="preserve">ИТОГО СОВОКУПНЫЙ ДОХОД </t>
  </si>
  <si>
    <t>Прочие поступления</t>
  </si>
  <si>
    <t>Денежные потоки от операционной деятельности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</si>
  <si>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</si>
  <si>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</si>
  <si>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</si>
  <si>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</si>
  <si>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Реализация основных средств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</si>
  <si>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</si>
  <si>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</si>
  <si>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</si>
  <si>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 (расходование) денежных средств в инвестиционной деятельности</t>
  </si>
  <si>
    <t>Денежные потоки от финансовой деятельности</t>
  </si>
  <si>
    <t>Погашение обязательств по аренде</t>
  </si>
  <si>
    <t xml:space="preserve">Чистое поступление/(расходование) денежных средств </t>
  </si>
  <si>
    <t>в финансовой деятельности</t>
  </si>
  <si>
    <t>Эффект изменения обменного курса валют на денежные средства и их эквиваленты</t>
  </si>
  <si>
    <t>Чистое изменение денежных средств</t>
  </si>
  <si>
    <t>Денежные средства на начало года</t>
  </si>
  <si>
    <t>Денежные средства на конец года</t>
  </si>
  <si>
    <t>Отложенные налоговые активы</t>
  </si>
  <si>
    <t xml:space="preserve">На 1 января 2021 года </t>
  </si>
  <si>
    <t>Прибыль за 1 квартал 2022 г.</t>
  </si>
  <si>
    <t>На 31 марта 2022 года</t>
  </si>
  <si>
    <t>Прочие</t>
  </si>
  <si>
    <t>Прим.</t>
  </si>
  <si>
    <t>АО "Усть-Каменогорский титано-магниевый комбинат"</t>
  </si>
  <si>
    <t>Предварительный консолидированный отчет о финансовом положении по состоянию на  31 марта 2022 года</t>
  </si>
  <si>
    <t>Предварительный консолидированный отчет о прибылях и убытках и прочем совокупном доходе за период, закончившийся 31 марта 2022 года</t>
  </si>
  <si>
    <t>за три месяца, закочившихся 31 марта 2022г.</t>
  </si>
  <si>
    <t>за три месяца, закочившихся 31 марта 2021г.</t>
  </si>
  <si>
    <t>Предварительный консолидированный отчет об изменениях в капитале за период, закончившийся 31 марта 2022 года</t>
  </si>
  <si>
    <t xml:space="preserve">На 31 марта 2021 года </t>
  </si>
  <si>
    <t xml:space="preserve">На 1 января 2022 года </t>
  </si>
  <si>
    <t>Предварительный консолидированный  отчет о движении денежных средств за период, закочившийся 31 марта 2022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</si>
</sst>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  <numFmt numFmtId="217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8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0" xfId="0" applyNumberFormat="1" applyFont="1" applyAlignment="1">
      <alignment/>
    </xf>
    <xf numFmtId="178" fontId="30" fillId="0" borderId="0" xfId="0" applyNumberFormat="1" applyFont="1" applyAlignment="1">
      <alignment wrapText="1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Border="1" applyAlignment="1">
      <alignment wrapText="1"/>
    </xf>
    <xf numFmtId="174" fontId="27" fillId="0" borderId="0" xfId="0" applyNumberFormat="1" applyFont="1" applyAlignment="1">
      <alignment vertical="center" wrapText="1"/>
    </xf>
    <xf numFmtId="14" fontId="30" fillId="0" borderId="0" xfId="76" applyNumberFormat="1" applyFont="1" applyFill="1" applyAlignment="1">
      <alignment horizontal="right" vertical="center"/>
      <protection/>
    </xf>
    <xf numFmtId="176" fontId="0" fillId="0" borderId="0" xfId="86" applyFont="1" applyAlignment="1">
      <alignment/>
    </xf>
    <xf numFmtId="176" fontId="0" fillId="0" borderId="0" xfId="86" applyFont="1" applyFill="1" applyAlignment="1">
      <alignment/>
    </xf>
    <xf numFmtId="176" fontId="31" fillId="0" borderId="0" xfId="86" applyFont="1" applyFill="1" applyAlignment="1">
      <alignment/>
    </xf>
    <xf numFmtId="176" fontId="27" fillId="0" borderId="0" xfId="86" applyFont="1" applyAlignment="1">
      <alignment/>
    </xf>
    <xf numFmtId="176" fontId="30" fillId="0" borderId="0" xfId="86" applyFont="1" applyAlignment="1">
      <alignment horizontal="center"/>
    </xf>
    <xf numFmtId="176" fontId="27" fillId="0" borderId="0" xfId="86" applyFont="1" applyAlignment="1">
      <alignment/>
    </xf>
    <xf numFmtId="176" fontId="34" fillId="0" borderId="0" xfId="86" applyFont="1" applyAlignment="1">
      <alignment/>
    </xf>
    <xf numFmtId="176" fontId="27" fillId="0" borderId="0" xfId="86" applyFont="1" applyAlignment="1">
      <alignment wrapText="1"/>
    </xf>
    <xf numFmtId="1" fontId="30" fillId="0" borderId="0" xfId="76" applyNumberFormat="1" applyFont="1" applyFill="1" applyAlignment="1">
      <alignment horizontal="center" vertical="center"/>
      <protection/>
    </xf>
    <xf numFmtId="1" fontId="35" fillId="0" borderId="0" xfId="76" applyNumberFormat="1" applyFont="1" applyFill="1" applyAlignment="1">
      <alignment horizontal="center" vertical="center"/>
      <protection/>
    </xf>
    <xf numFmtId="1" fontId="32" fillId="0" borderId="3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Border="1" applyAlignment="1">
      <alignment horizontal="center" vertical="center"/>
      <protection/>
    </xf>
    <xf numFmtId="1" fontId="32" fillId="0" borderId="13" xfId="76" applyNumberFormat="1" applyFont="1" applyFill="1" applyBorder="1" applyAlignment="1">
      <alignment horizontal="center" vertical="center"/>
      <protection/>
    </xf>
    <xf numFmtId="1" fontId="32" fillId="0" borderId="0" xfId="76" applyNumberFormat="1" applyFont="1" applyFill="1" applyBorder="1" applyAlignment="1">
      <alignment horizontal="center" vertical="center"/>
      <protection/>
    </xf>
    <xf numFmtId="1" fontId="30" fillId="0" borderId="0" xfId="76" applyNumberFormat="1" applyFont="1" applyFill="1" applyAlignment="1">
      <alignment horizontal="center"/>
      <protection/>
    </xf>
    <xf numFmtId="1" fontId="30" fillId="0" borderId="0" xfId="76" applyNumberFormat="1" applyFont="1" applyFill="1" applyAlignment="1">
      <alignment horizontal="center" wrapText="1"/>
      <protection/>
    </xf>
    <xf numFmtId="1" fontId="30" fillId="0" borderId="0" xfId="76" applyNumberFormat="1" applyFont="1" applyAlignment="1">
      <alignment horizontal="center"/>
      <protection/>
    </xf>
    <xf numFmtId="174" fontId="36" fillId="0" borderId="0" xfId="76" applyNumberFormat="1" applyFont="1" applyFill="1" applyAlignment="1">
      <alignment/>
      <protection/>
    </xf>
    <xf numFmtId="174" fontId="36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14" fontId="30" fillId="0" borderId="0" xfId="76" applyNumberFormat="1" applyFont="1" applyFill="1" applyAlignment="1">
      <alignment horizontal="center" vertical="center" wrapText="1"/>
      <protection/>
    </xf>
    <xf numFmtId="174" fontId="30" fillId="0" borderId="17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vertical="center" wrapText="1"/>
    </xf>
    <xf numFmtId="174" fontId="27" fillId="0" borderId="3" xfId="0" applyNumberFormat="1" applyFont="1" applyBorder="1" applyAlignment="1">
      <alignment vertical="center" wrapText="1"/>
    </xf>
    <xf numFmtId="174" fontId="27" fillId="0" borderId="0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vertical="top" wrapText="1"/>
    </xf>
    <xf numFmtId="174" fontId="33" fillId="0" borderId="3" xfId="0" applyNumberFormat="1" applyFont="1" applyBorder="1" applyAlignment="1">
      <alignment horizontal="center" vertical="top" wrapText="1"/>
    </xf>
    <xf numFmtId="14" fontId="30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"/>
  <sheetViews>
    <sheetView showGridLines="0" zoomScalePageLayoutView="0" workbookViewId="0" topLeftCell="A1">
      <pane xSplit="1" ySplit="3" topLeftCell="B4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D20" sqref="D20"/>
    </sheetView>
  </sheetViews>
  <sheetFormatPr defaultColWidth="9.140625" defaultRowHeight="12.75"/>
  <cols>
    <col min="1" max="1" width="54.57421875" style="52" customWidth="1"/>
    <col min="2" max="2" width="10.28125" style="81" customWidth="1"/>
    <col min="3" max="3" width="17.00390625" style="35" customWidth="1"/>
    <col min="4" max="4" width="19.421875" style="35" customWidth="1"/>
    <col min="5" max="6" width="9.140625" style="35" customWidth="1"/>
    <col min="7" max="7" width="10.8515625" style="35" bestFit="1" customWidth="1"/>
    <col min="8" max="10" width="9.140625" style="35" customWidth="1"/>
    <col min="11" max="11" width="19.7109375" style="35" customWidth="1"/>
    <col min="12" max="12" width="9.140625" style="35" customWidth="1"/>
    <col min="13" max="14" width="13.28125" style="35" bestFit="1" customWidth="1"/>
    <col min="15" max="16384" width="9.140625" style="35" customWidth="1"/>
  </cols>
  <sheetData>
    <row r="1" ht="15">
      <c r="A1" s="84" t="s">
        <v>105</v>
      </c>
    </row>
    <row r="2" spans="1:4" s="32" customFormat="1" ht="27.75" customHeight="1">
      <c r="A2" s="100" t="s">
        <v>106</v>
      </c>
      <c r="B2" s="100"/>
      <c r="C2" s="101"/>
      <c r="D2" s="101"/>
    </row>
    <row r="3" spans="1:4" ht="12.75">
      <c r="A3" s="33"/>
      <c r="B3" s="75" t="s">
        <v>104</v>
      </c>
      <c r="C3" s="66">
        <v>44651</v>
      </c>
      <c r="D3" s="66">
        <v>44561</v>
      </c>
    </row>
    <row r="4" spans="1:4" ht="12.75">
      <c r="A4" s="33"/>
      <c r="B4" s="76"/>
      <c r="C4" s="36"/>
      <c r="D4" s="36"/>
    </row>
    <row r="5" spans="1:4" ht="12.75">
      <c r="A5" s="36" t="s">
        <v>0</v>
      </c>
      <c r="B5" s="75"/>
      <c r="C5" s="37"/>
      <c r="D5" s="37"/>
    </row>
    <row r="6" spans="1:4" ht="12.75">
      <c r="A6" s="36" t="s">
        <v>62</v>
      </c>
      <c r="B6" s="75"/>
      <c r="C6" s="37"/>
      <c r="D6" s="37"/>
    </row>
    <row r="7" spans="1:4" ht="12.75">
      <c r="A7" s="37" t="s">
        <v>1</v>
      </c>
      <c r="B7" s="75">
        <v>4</v>
      </c>
      <c r="C7" s="37">
        <v>76942579</v>
      </c>
      <c r="D7" s="37">
        <v>72702135</v>
      </c>
    </row>
    <row r="8" spans="1:4" ht="12.75">
      <c r="A8" s="37" t="s">
        <v>2</v>
      </c>
      <c r="B8" s="75"/>
      <c r="C8" s="37">
        <v>2309977</v>
      </c>
      <c r="D8" s="37">
        <v>2243663</v>
      </c>
    </row>
    <row r="9" spans="1:4" ht="12.75">
      <c r="A9" s="37" t="s">
        <v>60</v>
      </c>
      <c r="B9" s="75"/>
      <c r="C9" s="37">
        <v>333673</v>
      </c>
      <c r="D9" s="37">
        <v>330379</v>
      </c>
    </row>
    <row r="10" spans="1:4" ht="12.75">
      <c r="A10" s="37" t="s">
        <v>61</v>
      </c>
      <c r="B10" s="75">
        <v>5</v>
      </c>
      <c r="C10" s="37">
        <v>1839622</v>
      </c>
      <c r="D10" s="37">
        <v>1717727</v>
      </c>
    </row>
    <row r="11" spans="1:4" ht="12.75">
      <c r="A11" s="37" t="s">
        <v>99</v>
      </c>
      <c r="B11" s="75"/>
      <c r="C11" s="37">
        <v>161448</v>
      </c>
      <c r="D11" s="37">
        <v>123553</v>
      </c>
    </row>
    <row r="12" spans="1:4" ht="12.75">
      <c r="A12" s="37" t="s">
        <v>3</v>
      </c>
      <c r="B12" s="75">
        <v>6</v>
      </c>
      <c r="C12" s="37">
        <v>417950</v>
      </c>
      <c r="D12" s="37">
        <v>434823</v>
      </c>
    </row>
    <row r="13" spans="1:14" s="39" customFormat="1" ht="13.5" thickBot="1">
      <c r="A13" s="38"/>
      <c r="B13" s="77"/>
      <c r="C13" s="38"/>
      <c r="D13" s="38"/>
      <c r="K13" s="35"/>
      <c r="L13" s="35"/>
      <c r="M13" s="35"/>
      <c r="N13" s="35"/>
    </row>
    <row r="14" spans="1:14" ht="12.75">
      <c r="A14" s="37"/>
      <c r="B14" s="75"/>
      <c r="C14" s="37"/>
      <c r="D14" s="37"/>
      <c r="K14" s="39"/>
      <c r="L14" s="39"/>
      <c r="M14" s="39"/>
      <c r="N14" s="39"/>
    </row>
    <row r="15" spans="1:4" ht="12.75">
      <c r="A15" s="36" t="s">
        <v>4</v>
      </c>
      <c r="B15" s="75"/>
      <c r="C15" s="36">
        <f>SUM(C7:C14)</f>
        <v>82005249</v>
      </c>
      <c r="D15" s="36">
        <f>SUM(D7:D14)</f>
        <v>77552280</v>
      </c>
    </row>
    <row r="16" spans="1:17" s="39" customFormat="1" ht="13.5" thickBot="1">
      <c r="A16" s="38"/>
      <c r="B16" s="77"/>
      <c r="C16" s="38"/>
      <c r="D16" s="38"/>
      <c r="K16" s="35"/>
      <c r="L16" s="35"/>
      <c r="M16" s="35"/>
      <c r="N16" s="35"/>
      <c r="P16" s="35"/>
      <c r="Q16" s="35"/>
    </row>
    <row r="17" spans="1:14" ht="12.75">
      <c r="A17" s="36" t="s">
        <v>63</v>
      </c>
      <c r="B17" s="75"/>
      <c r="C17" s="37"/>
      <c r="D17" s="37"/>
      <c r="K17" s="39"/>
      <c r="L17" s="39"/>
      <c r="M17" s="39"/>
      <c r="N17" s="39"/>
    </row>
    <row r="18" spans="1:4" ht="12.75">
      <c r="A18" s="37" t="s">
        <v>5</v>
      </c>
      <c r="B18" s="75">
        <v>7</v>
      </c>
      <c r="C18" s="37">
        <v>38374032</v>
      </c>
      <c r="D18" s="37">
        <v>41052694</v>
      </c>
    </row>
    <row r="19" spans="1:4" ht="12.75">
      <c r="A19" s="37" t="s">
        <v>64</v>
      </c>
      <c r="B19" s="75">
        <v>8</v>
      </c>
      <c r="C19" s="37">
        <v>23150898</v>
      </c>
      <c r="D19" s="37">
        <v>22243999</v>
      </c>
    </row>
    <row r="20" spans="1:4" ht="12.75">
      <c r="A20" s="37" t="s">
        <v>6</v>
      </c>
      <c r="B20" s="75"/>
      <c r="C20" s="37">
        <v>-72183</v>
      </c>
      <c r="D20" s="37">
        <v>262776</v>
      </c>
    </row>
    <row r="21" spans="1:4" ht="12.75">
      <c r="A21" s="37" t="s">
        <v>7</v>
      </c>
      <c r="B21" s="75">
        <v>9</v>
      </c>
      <c r="C21" s="37">
        <v>5737845</v>
      </c>
      <c r="D21" s="37">
        <v>5238090</v>
      </c>
    </row>
    <row r="22" spans="1:4" ht="12.75">
      <c r="A22" s="37" t="s">
        <v>8</v>
      </c>
      <c r="B22" s="75">
        <v>10</v>
      </c>
      <c r="C22" s="37">
        <v>9119521</v>
      </c>
      <c r="D22" s="37">
        <v>6582036</v>
      </c>
    </row>
    <row r="23" spans="1:17" s="39" customFormat="1" ht="13.5" thickBot="1">
      <c r="A23" s="38"/>
      <c r="B23" s="77"/>
      <c r="C23" s="38"/>
      <c r="D23" s="38"/>
      <c r="K23" s="35"/>
      <c r="L23" s="35"/>
      <c r="M23" s="35"/>
      <c r="N23" s="35"/>
      <c r="P23" s="35"/>
      <c r="Q23" s="35"/>
    </row>
    <row r="24" spans="1:4" ht="12.75">
      <c r="A24" s="40"/>
      <c r="B24" s="78"/>
      <c r="C24" s="37"/>
      <c r="D24" s="37"/>
    </row>
    <row r="25" spans="1:4" ht="12.75">
      <c r="A25" s="36" t="s">
        <v>9</v>
      </c>
      <c r="B25" s="75"/>
      <c r="C25" s="36">
        <f>SUM(C18:C24)</f>
        <v>76310113</v>
      </c>
      <c r="D25" s="36">
        <f>SUM(D18:D24)</f>
        <v>75379595</v>
      </c>
    </row>
    <row r="26" spans="1:17" s="39" customFormat="1" ht="13.5" thickBot="1">
      <c r="A26" s="41"/>
      <c r="B26" s="77"/>
      <c r="C26" s="41"/>
      <c r="D26" s="41"/>
      <c r="K26" s="35"/>
      <c r="L26" s="35"/>
      <c r="M26" s="35"/>
      <c r="N26" s="35"/>
      <c r="P26" s="35"/>
      <c r="Q26" s="35"/>
    </row>
    <row r="27" spans="1:4" ht="12.75">
      <c r="A27" s="42"/>
      <c r="B27" s="78"/>
      <c r="C27" s="36"/>
      <c r="D27" s="36"/>
    </row>
    <row r="28" spans="1:4" ht="12.75">
      <c r="A28" s="36" t="s">
        <v>10</v>
      </c>
      <c r="B28" s="75"/>
      <c r="C28" s="36">
        <f>C15+C25</f>
        <v>158315362</v>
      </c>
      <c r="D28" s="36">
        <f>D15+D25</f>
        <v>152931875</v>
      </c>
    </row>
    <row r="29" spans="1:17" s="39" customFormat="1" ht="13.5" thickBot="1">
      <c r="A29" s="43"/>
      <c r="B29" s="79"/>
      <c r="C29" s="43"/>
      <c r="D29" s="43"/>
      <c r="K29" s="35"/>
      <c r="L29" s="35"/>
      <c r="M29" s="35"/>
      <c r="N29" s="35"/>
      <c r="P29" s="35"/>
      <c r="Q29" s="35"/>
    </row>
    <row r="30" spans="1:4" ht="13.5" thickTop="1">
      <c r="A30" s="44"/>
      <c r="B30" s="78"/>
      <c r="C30" s="37"/>
      <c r="D30" s="37"/>
    </row>
    <row r="31" spans="1:2" ht="12.75">
      <c r="A31" s="36" t="s">
        <v>66</v>
      </c>
      <c r="B31" s="75"/>
    </row>
    <row r="32" spans="1:2" ht="12.75">
      <c r="A32" s="36"/>
      <c r="B32" s="75"/>
    </row>
    <row r="33" spans="1:2" ht="12.75">
      <c r="A33" s="36" t="s">
        <v>65</v>
      </c>
      <c r="B33" s="75"/>
    </row>
    <row r="34" spans="1:14" ht="12.75">
      <c r="A34" s="37" t="s">
        <v>11</v>
      </c>
      <c r="B34" s="75">
        <v>11</v>
      </c>
      <c r="C34" s="37">
        <f>-'[3]FS'!$N$33</f>
        <v>159987.66619000002</v>
      </c>
      <c r="D34" s="37">
        <v>159988</v>
      </c>
      <c r="K34" s="39"/>
      <c r="L34" s="39"/>
      <c r="M34" s="39"/>
      <c r="N34" s="39"/>
    </row>
    <row r="35" spans="1:4" ht="12.75">
      <c r="A35" s="37" t="s">
        <v>12</v>
      </c>
      <c r="B35" s="75">
        <v>11</v>
      </c>
      <c r="C35" s="37">
        <f>-'[3]FS'!$N$34</f>
        <v>1282400.8450000002</v>
      </c>
      <c r="D35" s="37">
        <v>1282401</v>
      </c>
    </row>
    <row r="36" spans="1:4" ht="12.75">
      <c r="A36" s="37" t="s">
        <v>50</v>
      </c>
      <c r="B36" s="75"/>
      <c r="C36" s="37">
        <v>-44521</v>
      </c>
      <c r="D36" s="37">
        <v>-44521</v>
      </c>
    </row>
    <row r="37" spans="1:14" ht="12.75">
      <c r="A37" s="37" t="s">
        <v>59</v>
      </c>
      <c r="B37" s="75"/>
      <c r="C37" s="37">
        <v>12298744</v>
      </c>
      <c r="D37" s="37">
        <v>10782320</v>
      </c>
      <c r="K37" s="39"/>
      <c r="L37" s="39"/>
      <c r="M37" s="39"/>
      <c r="N37" s="39"/>
    </row>
    <row r="38" spans="1:4" ht="12.75">
      <c r="A38" s="37" t="s">
        <v>14</v>
      </c>
      <c r="B38" s="75"/>
      <c r="C38" s="37">
        <v>29938140</v>
      </c>
      <c r="D38" s="37">
        <v>28337370</v>
      </c>
    </row>
    <row r="39" spans="1:17" s="39" customFormat="1" ht="13.5" thickBot="1">
      <c r="A39" s="38"/>
      <c r="B39" s="77"/>
      <c r="C39" s="45"/>
      <c r="D39" s="45"/>
      <c r="K39" s="35"/>
      <c r="L39" s="35"/>
      <c r="M39" s="35"/>
      <c r="N39" s="35"/>
      <c r="P39" s="35"/>
      <c r="Q39" s="35"/>
    </row>
    <row r="40" spans="1:4" ht="12.75">
      <c r="A40" s="37"/>
      <c r="B40" s="75"/>
      <c r="C40" s="46"/>
      <c r="D40" s="46"/>
    </row>
    <row r="41" spans="1:4" ht="12.75">
      <c r="A41" s="36" t="s">
        <v>15</v>
      </c>
      <c r="B41" s="75"/>
      <c r="C41" s="34">
        <f>SUM(C34:C40)</f>
        <v>43634751.51119</v>
      </c>
      <c r="D41" s="34">
        <f>SUM(D34:D40)</f>
        <v>40517558</v>
      </c>
    </row>
    <row r="42" spans="1:17" s="39" customFormat="1" ht="13.5" thickBot="1">
      <c r="A42" s="38"/>
      <c r="B42" s="80"/>
      <c r="C42" s="47"/>
      <c r="D42" s="47"/>
      <c r="K42" s="35"/>
      <c r="L42" s="35"/>
      <c r="M42" s="35"/>
      <c r="N42" s="35"/>
      <c r="P42" s="35"/>
      <c r="Q42" s="35"/>
    </row>
    <row r="43" spans="1:4" ht="12.75">
      <c r="A43" s="37"/>
      <c r="B43" s="75"/>
      <c r="C43" s="48"/>
      <c r="D43" s="48"/>
    </row>
    <row r="44" spans="1:4" ht="12.75">
      <c r="A44" s="36" t="s">
        <v>71</v>
      </c>
      <c r="B44" s="75"/>
      <c r="C44" s="46"/>
      <c r="D44" s="46"/>
    </row>
    <row r="45" spans="1:4" ht="12.75">
      <c r="A45" s="37" t="s">
        <v>44</v>
      </c>
      <c r="B45" s="75">
        <v>12</v>
      </c>
      <c r="C45" s="37">
        <v>10826855</v>
      </c>
      <c r="D45" s="37">
        <v>10199975</v>
      </c>
    </row>
    <row r="46" spans="1:14" ht="12.75">
      <c r="A46" s="37" t="s">
        <v>45</v>
      </c>
      <c r="B46" s="75">
        <v>13</v>
      </c>
      <c r="C46" s="37">
        <v>925829</v>
      </c>
      <c r="D46" s="37">
        <v>902075</v>
      </c>
      <c r="K46" s="39"/>
      <c r="L46" s="39"/>
      <c r="M46" s="39"/>
      <c r="N46" s="39"/>
    </row>
    <row r="47" spans="1:4" ht="12.75">
      <c r="A47" s="37" t="s">
        <v>67</v>
      </c>
      <c r="B47" s="75">
        <v>14</v>
      </c>
      <c r="C47" s="37">
        <v>155888</v>
      </c>
      <c r="D47" s="37">
        <v>155887</v>
      </c>
    </row>
    <row r="48" spans="1:4" ht="12.75">
      <c r="A48" s="37" t="s">
        <v>68</v>
      </c>
      <c r="B48" s="75">
        <v>15</v>
      </c>
      <c r="C48" s="37">
        <v>207902</v>
      </c>
      <c r="D48" s="37">
        <v>163343</v>
      </c>
    </row>
    <row r="49" spans="1:14" ht="12.75">
      <c r="A49" s="37" t="s">
        <v>69</v>
      </c>
      <c r="B49" s="75"/>
      <c r="C49" s="37">
        <v>5649005</v>
      </c>
      <c r="D49" s="37">
        <v>4782223</v>
      </c>
      <c r="K49" s="39"/>
      <c r="L49" s="39"/>
      <c r="M49" s="39"/>
      <c r="N49" s="39"/>
    </row>
    <row r="50" spans="1:4" ht="12.75">
      <c r="A50" s="37" t="s">
        <v>16</v>
      </c>
      <c r="B50" s="75">
        <v>16</v>
      </c>
      <c r="C50" s="37">
        <v>292465</v>
      </c>
      <c r="D50" s="37">
        <v>45683</v>
      </c>
    </row>
    <row r="51" spans="1:17" s="39" customFormat="1" ht="13.5" thickBot="1">
      <c r="A51" s="38"/>
      <c r="B51" s="77"/>
      <c r="C51" s="45" t="s">
        <v>56</v>
      </c>
      <c r="D51" s="45"/>
      <c r="K51" s="35"/>
      <c r="L51" s="35"/>
      <c r="M51" s="35"/>
      <c r="N51" s="35"/>
      <c r="P51" s="35"/>
      <c r="Q51" s="35"/>
    </row>
    <row r="52" spans="1:4" ht="12.75">
      <c r="A52" s="37"/>
      <c r="B52" s="75"/>
      <c r="C52" s="46"/>
      <c r="D52" s="46"/>
    </row>
    <row r="53" spans="1:4" ht="12.75">
      <c r="A53" s="36" t="s">
        <v>17</v>
      </c>
      <c r="B53" s="75"/>
      <c r="C53" s="34">
        <f>SUM(C45:C52)</f>
        <v>18057944</v>
      </c>
      <c r="D53" s="34">
        <f>SUM(D45:D52)</f>
        <v>16249186</v>
      </c>
    </row>
    <row r="54" spans="1:17" s="39" customFormat="1" ht="13.5" thickBot="1">
      <c r="A54" s="38"/>
      <c r="B54" s="77"/>
      <c r="C54" s="45"/>
      <c r="D54" s="45"/>
      <c r="K54" s="35"/>
      <c r="L54" s="35"/>
      <c r="M54" s="35"/>
      <c r="N54" s="35"/>
      <c r="P54" s="35"/>
      <c r="Q54" s="35"/>
    </row>
    <row r="55" spans="1:4" ht="12.75">
      <c r="A55" s="37"/>
      <c r="B55" s="75"/>
      <c r="C55" s="46"/>
      <c r="D55" s="46"/>
    </row>
    <row r="56" spans="1:4" ht="12.75">
      <c r="A56" s="36" t="s">
        <v>70</v>
      </c>
      <c r="B56" s="75"/>
      <c r="C56" s="46"/>
      <c r="D56" s="46"/>
    </row>
    <row r="57" spans="1:4" ht="12.75">
      <c r="A57" s="37" t="s">
        <v>44</v>
      </c>
      <c r="B57" s="75">
        <v>12</v>
      </c>
      <c r="C57" s="37">
        <v>22628316</v>
      </c>
      <c r="D57" s="37">
        <v>31375067</v>
      </c>
    </row>
    <row r="58" spans="1:4" ht="12.75">
      <c r="A58" s="37" t="s">
        <v>67</v>
      </c>
      <c r="B58" s="75">
        <v>14</v>
      </c>
      <c r="C58" s="37">
        <v>111872</v>
      </c>
      <c r="D58" s="37">
        <v>111283</v>
      </c>
    </row>
    <row r="59" spans="1:4" ht="12.75">
      <c r="A59" s="37" t="s">
        <v>68</v>
      </c>
      <c r="B59" s="75">
        <v>15</v>
      </c>
      <c r="C59" s="37">
        <v>30932</v>
      </c>
      <c r="D59" s="37">
        <v>25919</v>
      </c>
    </row>
    <row r="60" spans="1:4" ht="12.75">
      <c r="A60" s="37" t="s">
        <v>72</v>
      </c>
      <c r="B60" s="75">
        <v>16</v>
      </c>
      <c r="C60" s="37">
        <v>73614270</v>
      </c>
      <c r="D60" s="37">
        <v>64589286</v>
      </c>
    </row>
    <row r="61" spans="1:4" ht="12.75">
      <c r="A61" s="37" t="s">
        <v>73</v>
      </c>
      <c r="B61" s="75">
        <v>17</v>
      </c>
      <c r="C61" s="37">
        <v>237276</v>
      </c>
      <c r="D61" s="37">
        <v>63576</v>
      </c>
    </row>
    <row r="62" spans="1:17" s="39" customFormat="1" ht="13.5" thickBot="1">
      <c r="A62" s="38"/>
      <c r="B62" s="77"/>
      <c r="C62" s="45"/>
      <c r="D62" s="45"/>
      <c r="K62" s="35"/>
      <c r="L62" s="35"/>
      <c r="M62" s="35"/>
      <c r="N62" s="35"/>
      <c r="P62" s="35"/>
      <c r="Q62" s="35"/>
    </row>
    <row r="63" spans="1:4" ht="12.75">
      <c r="A63" s="37"/>
      <c r="B63" s="75"/>
      <c r="C63" s="46"/>
      <c r="D63" s="46"/>
    </row>
    <row r="64" spans="1:4" ht="12.75">
      <c r="A64" s="36" t="s">
        <v>74</v>
      </c>
      <c r="B64" s="75"/>
      <c r="C64" s="34">
        <f>SUM(C57:C63)</f>
        <v>96622666</v>
      </c>
      <c r="D64" s="34">
        <f>SUM(D57:D63)</f>
        <v>96165131</v>
      </c>
    </row>
    <row r="65" spans="1:17" s="39" customFormat="1" ht="13.5" thickBot="1">
      <c r="A65" s="38"/>
      <c r="B65" s="77"/>
      <c r="C65" s="45"/>
      <c r="D65" s="45"/>
      <c r="K65" s="35"/>
      <c r="L65" s="35"/>
      <c r="M65" s="35"/>
      <c r="N65" s="35"/>
      <c r="P65" s="35"/>
      <c r="Q65" s="35"/>
    </row>
    <row r="66" spans="1:4" ht="12.75">
      <c r="A66" s="37"/>
      <c r="B66" s="75"/>
      <c r="C66" s="46"/>
      <c r="D66" s="46"/>
    </row>
    <row r="67" spans="1:4" ht="12.75">
      <c r="A67" s="36" t="s">
        <v>18</v>
      </c>
      <c r="B67" s="75"/>
      <c r="C67" s="34">
        <f>C53+C64</f>
        <v>114680610</v>
      </c>
      <c r="D67" s="34">
        <f>D53+D64</f>
        <v>112414317</v>
      </c>
    </row>
    <row r="68" spans="1:17" s="39" customFormat="1" ht="13.5" thickBot="1">
      <c r="A68" s="41"/>
      <c r="B68" s="77"/>
      <c r="C68" s="45"/>
      <c r="D68" s="45"/>
      <c r="K68" s="35"/>
      <c r="L68" s="35"/>
      <c r="M68" s="35"/>
      <c r="N68" s="35"/>
      <c r="P68" s="35"/>
      <c r="Q68" s="35"/>
    </row>
    <row r="69" spans="1:4" ht="12.75">
      <c r="A69" s="36"/>
      <c r="B69" s="75"/>
      <c r="C69" s="46"/>
      <c r="D69" s="46"/>
    </row>
    <row r="70" spans="1:4" ht="12.75">
      <c r="A70" s="36" t="s">
        <v>75</v>
      </c>
      <c r="B70" s="75"/>
      <c r="C70" s="34">
        <f>C41+C67</f>
        <v>158315361.51119</v>
      </c>
      <c r="D70" s="34">
        <f>D41+D67</f>
        <v>152931875</v>
      </c>
    </row>
    <row r="71" spans="1:17" s="39" customFormat="1" ht="13.5" thickBot="1">
      <c r="A71" s="49"/>
      <c r="B71" s="79"/>
      <c r="C71" s="50"/>
      <c r="D71" s="50"/>
      <c r="K71" s="35"/>
      <c r="L71" s="35"/>
      <c r="M71" s="35"/>
      <c r="N71" s="35"/>
      <c r="P71" s="35"/>
      <c r="Q71" s="35"/>
    </row>
    <row r="72" spans="2:17" s="32" customFormat="1" ht="13.5" thickTop="1">
      <c r="B72" s="81"/>
      <c r="K72" s="35"/>
      <c r="L72" s="35"/>
      <c r="M72" s="35"/>
      <c r="N72" s="35"/>
      <c r="P72" s="35"/>
      <c r="Q72" s="35"/>
    </row>
    <row r="73" spans="1:14" s="32" customFormat="1" ht="24" customHeight="1">
      <c r="A73" s="54" t="s">
        <v>48</v>
      </c>
      <c r="B73" s="82">
        <v>11</v>
      </c>
      <c r="C73" s="32">
        <v>21274</v>
      </c>
      <c r="D73" s="32">
        <v>19704</v>
      </c>
      <c r="K73" s="35"/>
      <c r="L73" s="35"/>
      <c r="M73" s="35"/>
      <c r="N73" s="35"/>
    </row>
    <row r="74" spans="1:14" s="32" customFormat="1" ht="12.75">
      <c r="A74" s="32" t="s">
        <v>49</v>
      </c>
      <c r="B74" s="81">
        <v>11</v>
      </c>
      <c r="C74" s="55">
        <v>20</v>
      </c>
      <c r="D74" s="55">
        <v>20</v>
      </c>
      <c r="K74" s="35"/>
      <c r="L74" s="35"/>
      <c r="M74" s="35"/>
      <c r="N74" s="35"/>
    </row>
    <row r="75" spans="1:2" ht="12.75">
      <c r="A75" s="37"/>
      <c r="B75" s="75"/>
    </row>
    <row r="76" spans="1:11" ht="12.75">
      <c r="A76" s="37"/>
      <c r="B76" s="75"/>
      <c r="K76" s="35">
        <v>0</v>
      </c>
    </row>
    <row r="77" spans="1:2" s="52" customFormat="1" ht="12">
      <c r="A77" s="51"/>
      <c r="B77" s="83"/>
    </row>
    <row r="78" spans="2:14" s="52" customFormat="1" ht="12.75">
      <c r="B78" s="81"/>
      <c r="K78" s="35">
        <v>0</v>
      </c>
      <c r="L78" s="35"/>
      <c r="M78" s="35"/>
      <c r="N78" s="35"/>
    </row>
    <row r="79" spans="2:14" s="52" customFormat="1" ht="12.75">
      <c r="B79" s="81"/>
      <c r="K79" s="35">
        <v>0</v>
      </c>
      <c r="L79" s="35"/>
      <c r="M79" s="35"/>
      <c r="N79" s="35"/>
    </row>
    <row r="80" s="52" customFormat="1" ht="12">
      <c r="B80" s="81"/>
    </row>
    <row r="81" ht="12.75">
      <c r="K81" s="35">
        <v>0</v>
      </c>
    </row>
    <row r="82" ht="12.75">
      <c r="K82" s="35">
        <v>0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abSelected="1" zoomScalePageLayoutView="0" workbookViewId="0" topLeftCell="A11">
      <selection activeCell="C15" sqref="C15"/>
    </sheetView>
  </sheetViews>
  <sheetFormatPr defaultColWidth="9.140625" defaultRowHeight="12.75"/>
  <cols>
    <col min="1" max="1" width="55.28125" style="0" customWidth="1"/>
    <col min="2" max="2" width="6.8515625" style="97" customWidth="1"/>
    <col min="3" max="3" width="14.00390625" style="0" customWidth="1"/>
    <col min="4" max="4" width="13.8515625" style="0" customWidth="1"/>
    <col min="6" max="6" width="14.140625" style="0" customWidth="1"/>
    <col min="10" max="11" width="14.57421875" style="67" bestFit="1" customWidth="1"/>
  </cols>
  <sheetData>
    <row r="1" ht="15">
      <c r="A1" s="87" t="s">
        <v>105</v>
      </c>
    </row>
    <row r="2" spans="1:4" ht="33" customHeight="1">
      <c r="A2" s="102" t="s">
        <v>107</v>
      </c>
      <c r="B2" s="101"/>
      <c r="C2" s="101"/>
      <c r="D2" s="101"/>
    </row>
    <row r="4" spans="1:11" s="2" customFormat="1" ht="48">
      <c r="A4" s="1"/>
      <c r="B4" s="75" t="s">
        <v>104</v>
      </c>
      <c r="C4" s="89" t="s">
        <v>108</v>
      </c>
      <c r="D4" s="89" t="s">
        <v>109</v>
      </c>
      <c r="J4" s="68"/>
      <c r="K4" s="68"/>
    </row>
    <row r="5" spans="1:11" s="2" customFormat="1" ht="12.75">
      <c r="A5" s="4"/>
      <c r="B5" s="88"/>
      <c r="C5" s="4"/>
      <c r="D5" s="4"/>
      <c r="J5" s="68"/>
      <c r="K5" s="68"/>
    </row>
    <row r="6" spans="1:11" s="2" customFormat="1" ht="12.75">
      <c r="A6" s="4" t="s">
        <v>19</v>
      </c>
      <c r="B6" s="88">
        <v>18</v>
      </c>
      <c r="C6" s="4">
        <v>21168860</v>
      </c>
      <c r="D6" s="4">
        <v>10548802</v>
      </c>
      <c r="J6" s="68"/>
      <c r="K6" s="68"/>
    </row>
    <row r="7" spans="1:11" s="2" customFormat="1" ht="12.75">
      <c r="A7" s="4" t="s">
        <v>20</v>
      </c>
      <c r="B7" s="88">
        <v>19</v>
      </c>
      <c r="C7" s="4">
        <v>-14962961</v>
      </c>
      <c r="D7" s="4">
        <v>-8397519</v>
      </c>
      <c r="J7" s="68"/>
      <c r="K7" s="68"/>
    </row>
    <row r="8" spans="1:14" s="6" customFormat="1" ht="13.5" thickBot="1">
      <c r="A8" s="5"/>
      <c r="B8" s="98"/>
      <c r="C8" s="5"/>
      <c r="D8" s="5"/>
      <c r="J8" s="69"/>
      <c r="K8" s="69"/>
      <c r="M8" s="2"/>
      <c r="N8" s="2"/>
    </row>
    <row r="9" spans="1:11" s="2" customFormat="1" ht="12.75">
      <c r="A9" s="10"/>
      <c r="B9" s="88"/>
      <c r="C9" s="11"/>
      <c r="D9" s="11"/>
      <c r="J9" s="68"/>
      <c r="K9" s="68"/>
    </row>
    <row r="10" spans="1:11" s="2" customFormat="1" ht="12.75">
      <c r="A10" s="3" t="s">
        <v>21</v>
      </c>
      <c r="B10" s="88"/>
      <c r="C10" s="3">
        <f>SUM(C6:C9)</f>
        <v>6205899</v>
      </c>
      <c r="D10" s="3">
        <f>SUM(D6:D9)</f>
        <v>2151283</v>
      </c>
      <c r="J10" s="68"/>
      <c r="K10" s="68"/>
    </row>
    <row r="11" spans="1:11" s="2" customFormat="1" ht="12.75">
      <c r="A11" s="4"/>
      <c r="B11" s="88"/>
      <c r="C11" s="4"/>
      <c r="D11" s="4"/>
      <c r="J11" s="68"/>
      <c r="K11" s="68"/>
    </row>
    <row r="12" spans="1:11" s="2" customFormat="1" ht="12.75">
      <c r="A12" s="4" t="s">
        <v>51</v>
      </c>
      <c r="B12" s="88"/>
      <c r="C12" s="4">
        <v>484708</v>
      </c>
      <c r="D12" s="4">
        <v>340831</v>
      </c>
      <c r="J12" s="68"/>
      <c r="K12" s="68"/>
    </row>
    <row r="13" spans="1:11" s="2" customFormat="1" ht="12.75">
      <c r="A13" s="4" t="s">
        <v>22</v>
      </c>
      <c r="B13" s="88"/>
      <c r="C13" s="4">
        <v>-2195323</v>
      </c>
      <c r="D13" s="4">
        <v>-1402744</v>
      </c>
      <c r="J13" s="68"/>
      <c r="K13" s="68"/>
    </row>
    <row r="14" spans="1:11" s="2" customFormat="1" ht="12.75">
      <c r="A14" s="4" t="s">
        <v>23</v>
      </c>
      <c r="B14" s="88"/>
      <c r="C14" s="4">
        <v>-900434</v>
      </c>
      <c r="D14" s="4">
        <v>-211859</v>
      </c>
      <c r="J14" s="68"/>
      <c r="K14" s="68"/>
    </row>
    <row r="15" spans="1:14" s="13" customFormat="1" ht="12.75">
      <c r="A15" s="12" t="s">
        <v>53</v>
      </c>
      <c r="B15" s="99">
        <v>20</v>
      </c>
      <c r="C15" s="4">
        <v>-805633</v>
      </c>
      <c r="D15" s="4">
        <v>-114701</v>
      </c>
      <c r="F15" s="2"/>
      <c r="G15" s="2"/>
      <c r="H15" s="2"/>
      <c r="I15" s="2"/>
      <c r="J15" s="68"/>
      <c r="K15" s="68"/>
      <c r="M15" s="2"/>
      <c r="N15" s="2"/>
    </row>
    <row r="16" spans="1:14" s="6" customFormat="1" ht="13.5" thickBot="1">
      <c r="A16" s="5"/>
      <c r="B16" s="98"/>
      <c r="C16" s="5"/>
      <c r="D16" s="5"/>
      <c r="F16" s="2"/>
      <c r="G16" s="2"/>
      <c r="H16" s="2"/>
      <c r="I16" s="2"/>
      <c r="J16" s="68"/>
      <c r="K16" s="68"/>
      <c r="M16" s="2"/>
      <c r="N16" s="2"/>
    </row>
    <row r="17" spans="1:11" s="2" customFormat="1" ht="12.75">
      <c r="A17" s="10"/>
      <c r="B17" s="88"/>
      <c r="C17" s="11"/>
      <c r="D17" s="11"/>
      <c r="J17" s="68"/>
      <c r="K17" s="68"/>
    </row>
    <row r="18" spans="1:11" s="2" customFormat="1" ht="12.75">
      <c r="A18" s="3" t="s">
        <v>24</v>
      </c>
      <c r="B18" s="88"/>
      <c r="C18" s="3">
        <f>SUM(C10:C17)</f>
        <v>2789217</v>
      </c>
      <c r="D18" s="3">
        <f>SUM(D10:D17)</f>
        <v>762810</v>
      </c>
      <c r="J18" s="68"/>
      <c r="K18" s="68"/>
    </row>
    <row r="19" spans="1:11" s="2" customFormat="1" ht="12.75">
      <c r="A19" s="3"/>
      <c r="B19" s="88"/>
      <c r="C19" s="3"/>
      <c r="D19" s="3"/>
      <c r="F19"/>
      <c r="G19"/>
      <c r="H19"/>
      <c r="I19"/>
      <c r="J19" s="67"/>
      <c r="K19" s="67"/>
    </row>
    <row r="20" spans="1:11" s="2" customFormat="1" ht="12.75">
      <c r="A20" s="4" t="s">
        <v>25</v>
      </c>
      <c r="B20" s="88"/>
      <c r="C20" s="4">
        <v>0</v>
      </c>
      <c r="D20" s="4">
        <v>711</v>
      </c>
      <c r="F20"/>
      <c r="G20"/>
      <c r="H20"/>
      <c r="I20"/>
      <c r="J20" s="67"/>
      <c r="K20" s="67"/>
    </row>
    <row r="21" spans="1:11" s="2" customFormat="1" ht="12.75">
      <c r="A21" s="4" t="s">
        <v>26</v>
      </c>
      <c r="B21" s="88"/>
      <c r="C21" s="4">
        <v>-447586</v>
      </c>
      <c r="D21" s="4">
        <v>-411137</v>
      </c>
      <c r="F21"/>
      <c r="G21"/>
      <c r="H21"/>
      <c r="I21"/>
      <c r="J21" s="67"/>
      <c r="K21" s="67"/>
    </row>
    <row r="22" spans="1:11" s="2" customFormat="1" ht="12.75">
      <c r="A22" s="4" t="s">
        <v>76</v>
      </c>
      <c r="B22" s="88"/>
      <c r="C22" s="4">
        <v>16325</v>
      </c>
      <c r="D22" s="4">
        <v>95957</v>
      </c>
      <c r="F22"/>
      <c r="G22"/>
      <c r="H22"/>
      <c r="I22"/>
      <c r="J22" s="67"/>
      <c r="K22" s="67"/>
    </row>
    <row r="23" spans="1:11" s="2" customFormat="1" ht="12.75">
      <c r="A23" s="4"/>
      <c r="B23" s="88"/>
      <c r="C23" s="4"/>
      <c r="D23" s="4"/>
      <c r="F23"/>
      <c r="G23"/>
      <c r="H23"/>
      <c r="I23"/>
      <c r="J23" s="67"/>
      <c r="K23" s="67"/>
    </row>
    <row r="24" spans="1:11" s="2" customFormat="1" ht="12.75">
      <c r="A24" s="3" t="s">
        <v>27</v>
      </c>
      <c r="B24" s="88"/>
      <c r="C24" s="3">
        <f>SUM(C18:C23)</f>
        <v>2357956</v>
      </c>
      <c r="D24" s="3">
        <f>SUM(D18:D23)</f>
        <v>448341</v>
      </c>
      <c r="F24"/>
      <c r="G24"/>
      <c r="H24"/>
      <c r="I24"/>
      <c r="J24" s="67"/>
      <c r="K24" s="67"/>
    </row>
    <row r="25" spans="1:11" s="2" customFormat="1" ht="12.75">
      <c r="A25" s="3"/>
      <c r="B25" s="88"/>
      <c r="C25" s="3"/>
      <c r="D25" s="3"/>
      <c r="F25"/>
      <c r="G25"/>
      <c r="H25"/>
      <c r="I25"/>
      <c r="J25" s="67"/>
      <c r="K25" s="67"/>
    </row>
    <row r="26" spans="1:11" s="2" customFormat="1" ht="12.75">
      <c r="A26" s="4" t="s">
        <v>77</v>
      </c>
      <c r="B26" s="88">
        <v>21</v>
      </c>
      <c r="C26" s="59">
        <v>-757186</v>
      </c>
      <c r="D26" s="4">
        <v>0</v>
      </c>
      <c r="F26"/>
      <c r="G26"/>
      <c r="H26"/>
      <c r="I26"/>
      <c r="J26" s="67"/>
      <c r="K26" s="67"/>
    </row>
    <row r="27" spans="1:14" s="6" customFormat="1" ht="13.5" thickBot="1">
      <c r="A27" s="5"/>
      <c r="B27" s="98"/>
      <c r="C27" s="5"/>
      <c r="D27" s="5"/>
      <c r="F27"/>
      <c r="G27"/>
      <c r="H27"/>
      <c r="I27"/>
      <c r="J27" s="67"/>
      <c r="K27" s="67"/>
      <c r="M27" s="2"/>
      <c r="N27" s="2"/>
    </row>
    <row r="28" spans="1:11" s="2" customFormat="1" ht="12.75">
      <c r="A28" s="4"/>
      <c r="B28" s="88"/>
      <c r="C28" s="4"/>
      <c r="D28" s="4"/>
      <c r="F28"/>
      <c r="G28"/>
      <c r="H28"/>
      <c r="I28"/>
      <c r="J28" s="67"/>
      <c r="K28" s="67"/>
    </row>
    <row r="29" spans="1:11" s="2" customFormat="1" ht="12.75">
      <c r="A29" s="3" t="s">
        <v>78</v>
      </c>
      <c r="B29" s="88"/>
      <c r="C29" s="3">
        <f>SUM(C24:C28)</f>
        <v>1600770</v>
      </c>
      <c r="D29" s="3">
        <f>SUM(D24:D28)</f>
        <v>448341</v>
      </c>
      <c r="F29"/>
      <c r="G29"/>
      <c r="H29"/>
      <c r="I29"/>
      <c r="J29" s="67"/>
      <c r="K29" s="67"/>
    </row>
    <row r="30" spans="1:14" s="6" customFormat="1" ht="13.5" thickBot="1">
      <c r="A30" s="7"/>
      <c r="B30" s="98"/>
      <c r="C30" s="7"/>
      <c r="D30" s="7"/>
      <c r="F30"/>
      <c r="G30"/>
      <c r="H30"/>
      <c r="I30"/>
      <c r="J30" s="67"/>
      <c r="K30" s="67"/>
      <c r="M30" s="2"/>
      <c r="N30" s="2"/>
    </row>
    <row r="31" spans="1:11" s="2" customFormat="1" ht="12.75">
      <c r="A31" s="4"/>
      <c r="B31" s="88"/>
      <c r="C31" s="4"/>
      <c r="D31" s="4"/>
      <c r="F31"/>
      <c r="G31"/>
      <c r="H31"/>
      <c r="I31"/>
      <c r="J31" s="67"/>
      <c r="K31" s="67"/>
    </row>
    <row r="32" spans="1:11" s="2" customFormat="1" ht="12.75">
      <c r="A32" s="3" t="s">
        <v>28</v>
      </c>
      <c r="B32" s="88"/>
      <c r="C32" s="4"/>
      <c r="D32" s="4"/>
      <c r="F32"/>
      <c r="G32"/>
      <c r="H32"/>
      <c r="I32"/>
      <c r="J32" s="67"/>
      <c r="K32" s="67"/>
    </row>
    <row r="33" spans="1:11" s="2" customFormat="1" ht="12.75">
      <c r="A33" s="9" t="s">
        <v>29</v>
      </c>
      <c r="B33" s="88"/>
      <c r="C33" s="4"/>
      <c r="D33" s="4"/>
      <c r="F33"/>
      <c r="G33"/>
      <c r="H33"/>
      <c r="I33"/>
      <c r="J33" s="67"/>
      <c r="K33" s="67"/>
    </row>
    <row r="34" spans="1:11" s="2" customFormat="1" ht="12.75">
      <c r="A34" s="4"/>
      <c r="B34" s="88"/>
      <c r="C34" s="4"/>
      <c r="D34" s="4"/>
      <c r="F34"/>
      <c r="G34"/>
      <c r="H34"/>
      <c r="I34"/>
      <c r="J34" s="67"/>
      <c r="K34" s="67"/>
    </row>
    <row r="35" spans="1:11" s="2" customFormat="1" ht="16.5" customHeight="1">
      <c r="A35" s="4" t="s">
        <v>28</v>
      </c>
      <c r="B35" s="88"/>
      <c r="C35" s="4">
        <v>1516424</v>
      </c>
      <c r="D35" s="4">
        <v>611056</v>
      </c>
      <c r="F35"/>
      <c r="G35"/>
      <c r="H35"/>
      <c r="I35"/>
      <c r="J35" s="67"/>
      <c r="K35" s="67"/>
    </row>
    <row r="36" spans="1:11" s="2" customFormat="1" ht="12.75">
      <c r="A36" s="4"/>
      <c r="B36" s="88"/>
      <c r="C36" s="4"/>
      <c r="D36" s="4"/>
      <c r="J36" s="68"/>
      <c r="K36" s="68"/>
    </row>
    <row r="37" spans="1:11" s="2" customFormat="1" ht="12.75">
      <c r="A37" s="3" t="s">
        <v>54</v>
      </c>
      <c r="B37" s="88"/>
      <c r="C37" s="3">
        <f>SUM(C34:C36)</f>
        <v>1516424</v>
      </c>
      <c r="D37" s="3">
        <f>SUM(D34:D36)</f>
        <v>611056</v>
      </c>
      <c r="F37"/>
      <c r="G37"/>
      <c r="H37"/>
      <c r="I37"/>
      <c r="J37" s="67"/>
      <c r="K37" s="67"/>
    </row>
    <row r="38" spans="1:14" s="6" customFormat="1" ht="13.5" thickBot="1">
      <c r="A38" s="5"/>
      <c r="B38" s="98"/>
      <c r="C38" s="5"/>
      <c r="D38" s="5"/>
      <c r="F38"/>
      <c r="G38"/>
      <c r="H38"/>
      <c r="I38"/>
      <c r="J38" s="67"/>
      <c r="K38" s="67"/>
      <c r="M38" s="2"/>
      <c r="N38" s="2"/>
    </row>
    <row r="39" spans="1:11" s="2" customFormat="1" ht="12.75">
      <c r="A39" s="4"/>
      <c r="B39" s="88"/>
      <c r="C39" s="4"/>
      <c r="D39" s="4"/>
      <c r="J39" s="68"/>
      <c r="K39" s="68"/>
    </row>
    <row r="40" spans="1:11" s="2" customFormat="1" ht="12.75">
      <c r="A40" s="3" t="s">
        <v>79</v>
      </c>
      <c r="B40" s="88"/>
      <c r="C40" s="3">
        <f>C29+C37</f>
        <v>3117194</v>
      </c>
      <c r="D40" s="3">
        <f>D29+D37</f>
        <v>1059397</v>
      </c>
      <c r="F40"/>
      <c r="G40"/>
      <c r="H40"/>
      <c r="I40"/>
      <c r="J40" s="67"/>
      <c r="K40" s="67"/>
    </row>
    <row r="41" spans="1:14" s="6" customFormat="1" ht="13.5" thickBot="1">
      <c r="A41" s="8"/>
      <c r="B41" s="98"/>
      <c r="C41" s="8"/>
      <c r="D41" s="8"/>
      <c r="F41"/>
      <c r="G41"/>
      <c r="H41"/>
      <c r="I41"/>
      <c r="J41" s="67"/>
      <c r="K41" s="67"/>
      <c r="M41" s="2"/>
      <c r="N41" s="2"/>
    </row>
    <row r="42" spans="13:14" ht="13.5" thickTop="1">
      <c r="M42" s="2"/>
      <c r="N42" s="2"/>
    </row>
    <row r="43" spans="1:14" ht="12.75">
      <c r="A43" s="60" t="s">
        <v>55</v>
      </c>
      <c r="M43" s="2"/>
      <c r="N43" s="2"/>
    </row>
    <row r="44" spans="1:14" ht="12.75">
      <c r="A44" t="s">
        <v>30</v>
      </c>
      <c r="B44" s="88">
        <v>11</v>
      </c>
      <c r="C44" s="3">
        <v>781</v>
      </c>
      <c r="D44" s="3">
        <v>218</v>
      </c>
      <c r="M44" s="2"/>
      <c r="N44" s="2"/>
    </row>
    <row r="45" spans="3:4" ht="12.75">
      <c r="C45" s="56"/>
      <c r="D45" s="5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showGridLines="0" zoomScale="90" zoomScaleNormal="90" zoomScalePageLayoutView="0" workbookViewId="0" topLeftCell="A1">
      <selection activeCell="A7" sqref="A7:G18"/>
    </sheetView>
  </sheetViews>
  <sheetFormatPr defaultColWidth="9.140625" defaultRowHeight="12.75"/>
  <cols>
    <col min="1" max="1" width="44.28125" style="14" bestFit="1" customWidth="1"/>
    <col min="2" max="2" width="20.00390625" style="14" customWidth="1"/>
    <col min="3" max="3" width="17.140625" style="14" customWidth="1"/>
    <col min="4" max="4" width="17.421875" style="14" customWidth="1"/>
    <col min="5" max="5" width="21.57421875" style="14" customWidth="1"/>
    <col min="6" max="6" width="18.8515625" style="14" customWidth="1"/>
    <col min="7" max="7" width="15.57421875" style="14" customWidth="1"/>
    <col min="8" max="16384" width="9.140625" style="14" customWidth="1"/>
  </cols>
  <sheetData>
    <row r="1" ht="15">
      <c r="A1" s="86" t="s">
        <v>105</v>
      </c>
    </row>
    <row r="2" spans="1:7" ht="15" customHeight="1">
      <c r="A2" s="102" t="s">
        <v>110</v>
      </c>
      <c r="B2" s="101"/>
      <c r="C2" s="101"/>
      <c r="D2" s="101"/>
      <c r="E2" s="101"/>
      <c r="F2" s="101"/>
      <c r="G2" s="101"/>
    </row>
    <row r="3" ht="15" customHeight="1"/>
    <row r="5" spans="1:7" ht="48.75" thickBot="1">
      <c r="A5" s="95" t="s">
        <v>31</v>
      </c>
      <c r="B5" s="94" t="s">
        <v>32</v>
      </c>
      <c r="C5" s="94" t="s">
        <v>33</v>
      </c>
      <c r="D5" s="94" t="s">
        <v>59</v>
      </c>
      <c r="E5" s="94" t="s">
        <v>13</v>
      </c>
      <c r="F5" s="94" t="s">
        <v>34</v>
      </c>
      <c r="G5" s="94" t="s">
        <v>35</v>
      </c>
    </row>
    <row r="6" spans="1:7" s="17" customFormat="1" ht="23.25" customHeight="1" thickBot="1">
      <c r="A6" s="90" t="s">
        <v>100</v>
      </c>
      <c r="B6" s="90">
        <v>159988</v>
      </c>
      <c r="C6" s="90">
        <v>1282401</v>
      </c>
      <c r="D6" s="90">
        <v>9657467</v>
      </c>
      <c r="E6" s="90">
        <v>-42631</v>
      </c>
      <c r="F6" s="90">
        <v>27257212</v>
      </c>
      <c r="G6" s="90">
        <f>SUM(B6:F6)</f>
        <v>38314437</v>
      </c>
    </row>
    <row r="7" spans="1:7" ht="15.75" customHeight="1">
      <c r="A7" s="16" t="s">
        <v>47</v>
      </c>
      <c r="B7" s="16">
        <v>0</v>
      </c>
      <c r="C7" s="16">
        <v>0</v>
      </c>
      <c r="D7" s="16">
        <v>0</v>
      </c>
      <c r="E7" s="16">
        <v>0</v>
      </c>
      <c r="F7" s="16">
        <v>448341</v>
      </c>
      <c r="G7" s="16">
        <f aca="true" t="shared" si="0" ref="G7:G17">SUM(B7:F7)</f>
        <v>448341</v>
      </c>
    </row>
    <row r="8" spans="1:7" ht="15.75" customHeight="1">
      <c r="A8" s="93" t="s">
        <v>46</v>
      </c>
      <c r="B8" s="93">
        <v>0</v>
      </c>
      <c r="C8" s="93">
        <v>0</v>
      </c>
      <c r="D8" s="93">
        <v>611056</v>
      </c>
      <c r="E8" s="93">
        <v>0</v>
      </c>
      <c r="F8" s="93"/>
      <c r="G8" s="93">
        <f t="shared" si="0"/>
        <v>611056</v>
      </c>
    </row>
    <row r="9" spans="1:7" ht="15.75" customHeight="1" thickBot="1">
      <c r="A9" s="92" t="s">
        <v>36</v>
      </c>
      <c r="B9" s="92">
        <v>0</v>
      </c>
      <c r="C9" s="92">
        <v>0</v>
      </c>
      <c r="D9" s="92"/>
      <c r="E9" s="92">
        <v>0</v>
      </c>
      <c r="F9" s="92">
        <v>0</v>
      </c>
      <c r="G9" s="92">
        <f t="shared" si="0"/>
        <v>0</v>
      </c>
    </row>
    <row r="10" spans="1:7" ht="15.75" customHeight="1" thickBot="1">
      <c r="A10" s="91" t="s">
        <v>111</v>
      </c>
      <c r="B10" s="91">
        <f>SUM(B6:B9)</f>
        <v>159988</v>
      </c>
      <c r="C10" s="91">
        <f>SUM(C6:C9)</f>
        <v>1282401</v>
      </c>
      <c r="D10" s="91">
        <f>SUM(D6:D9)</f>
        <v>10268523</v>
      </c>
      <c r="E10" s="91">
        <f>SUM(E6:E9)</f>
        <v>-42631</v>
      </c>
      <c r="F10" s="91">
        <f>SUM(F6:F9)</f>
        <v>27705553</v>
      </c>
      <c r="G10" s="91">
        <f t="shared" si="0"/>
        <v>39373834</v>
      </c>
    </row>
    <row r="11" spans="1:7" ht="15.75" customHeight="1">
      <c r="A11" s="16" t="s">
        <v>47</v>
      </c>
      <c r="B11" s="16">
        <v>0</v>
      </c>
      <c r="C11" s="16">
        <v>0</v>
      </c>
      <c r="D11" s="16">
        <v>0</v>
      </c>
      <c r="E11" s="16">
        <v>0</v>
      </c>
      <c r="F11" s="16">
        <f>2515901-F7</f>
        <v>2067560</v>
      </c>
      <c r="G11" s="16">
        <f t="shared" si="0"/>
        <v>2067560</v>
      </c>
    </row>
    <row r="12" spans="1:7" ht="15.75" customHeight="1">
      <c r="A12" s="16" t="s">
        <v>46</v>
      </c>
      <c r="B12" s="16">
        <v>0</v>
      </c>
      <c r="C12" s="16">
        <v>0</v>
      </c>
      <c r="D12" s="16">
        <f>1124853-D8</f>
        <v>513797</v>
      </c>
      <c r="E12" s="16">
        <v>-1890</v>
      </c>
      <c r="F12" s="16"/>
      <c r="G12" s="16">
        <f t="shared" si="0"/>
        <v>511907</v>
      </c>
    </row>
    <row r="13" spans="1:7" ht="15.75" customHeight="1" thickBot="1">
      <c r="A13" s="92" t="s">
        <v>36</v>
      </c>
      <c r="B13" s="92">
        <v>0</v>
      </c>
      <c r="C13" s="92">
        <v>0</v>
      </c>
      <c r="D13" s="92"/>
      <c r="E13" s="92">
        <v>0</v>
      </c>
      <c r="F13" s="92">
        <v>-1435743</v>
      </c>
      <c r="G13" s="92">
        <f t="shared" si="0"/>
        <v>-1435743</v>
      </c>
    </row>
    <row r="14" spans="1:7" ht="15.75" customHeight="1" thickBot="1">
      <c r="A14" s="90" t="s">
        <v>112</v>
      </c>
      <c r="B14" s="90">
        <f>SUM(B10:B13)</f>
        <v>159988</v>
      </c>
      <c r="C14" s="90">
        <f>SUM(C10:C13)</f>
        <v>1282401</v>
      </c>
      <c r="D14" s="90">
        <f>SUM(D10:D13)</f>
        <v>10782320</v>
      </c>
      <c r="E14" s="90">
        <f>SUM(E10:E13)</f>
        <v>-44521</v>
      </c>
      <c r="F14" s="90">
        <f>SUM(F10:F13)</f>
        <v>28337370</v>
      </c>
      <c r="G14" s="90">
        <f t="shared" si="0"/>
        <v>40517558</v>
      </c>
    </row>
    <row r="15" spans="1:7" ht="15.75" customHeight="1">
      <c r="A15" s="16" t="s">
        <v>101</v>
      </c>
      <c r="B15" s="16">
        <v>0</v>
      </c>
      <c r="C15" s="16">
        <v>0</v>
      </c>
      <c r="D15" s="16"/>
      <c r="E15" s="16">
        <v>0</v>
      </c>
      <c r="F15" s="18">
        <f>ФХД!C29</f>
        <v>1600770</v>
      </c>
      <c r="G15" s="16">
        <f t="shared" si="0"/>
        <v>1600770</v>
      </c>
    </row>
    <row r="16" spans="1:7" ht="15.75" customHeight="1">
      <c r="A16" s="93" t="s">
        <v>57</v>
      </c>
      <c r="B16" s="93">
        <v>0</v>
      </c>
      <c r="C16" s="93">
        <v>0</v>
      </c>
      <c r="D16" s="93">
        <f>ФХД!C37</f>
        <v>1516424</v>
      </c>
      <c r="E16" s="93"/>
      <c r="F16" s="93"/>
      <c r="G16" s="93">
        <f t="shared" si="0"/>
        <v>1516424</v>
      </c>
    </row>
    <row r="17" spans="1:7" ht="15.75" customHeight="1" thickBot="1">
      <c r="A17" s="92" t="s">
        <v>36</v>
      </c>
      <c r="B17" s="92">
        <v>0</v>
      </c>
      <c r="C17" s="92">
        <v>0</v>
      </c>
      <c r="D17" s="92"/>
      <c r="E17" s="92">
        <v>0</v>
      </c>
      <c r="F17" s="92">
        <v>0</v>
      </c>
      <c r="G17" s="92">
        <f t="shared" si="0"/>
        <v>0</v>
      </c>
    </row>
    <row r="18" spans="1:7" ht="15.75" customHeight="1" thickBot="1">
      <c r="A18" s="90" t="s">
        <v>102</v>
      </c>
      <c r="B18" s="90">
        <f>SUM(B14:B17)</f>
        <v>159988</v>
      </c>
      <c r="C18" s="90">
        <f>SUM(C14:C17)</f>
        <v>1282401</v>
      </c>
      <c r="D18" s="90">
        <f>SUM(D14:D17)</f>
        <v>12298744</v>
      </c>
      <c r="E18" s="90">
        <f>SUM(E14:E17)</f>
        <v>-44521</v>
      </c>
      <c r="F18" s="90">
        <f>SUM(F14:F17)</f>
        <v>29938140</v>
      </c>
      <c r="G18" s="90">
        <f>SUM(B18:F18)</f>
        <v>43634752</v>
      </c>
    </row>
    <row r="19" spans="1:7" ht="12">
      <c r="A19" s="16"/>
      <c r="B19" s="16"/>
      <c r="C19" s="16"/>
      <c r="D19" s="16"/>
      <c r="E19" s="16"/>
      <c r="F19" s="16"/>
      <c r="G19" s="16"/>
    </row>
    <row r="20" spans="6:7" ht="12">
      <c r="F20" s="58">
        <f>F18-Баланс!C38</f>
        <v>0</v>
      </c>
      <c r="G20" s="58">
        <f>G18-Баланс!C41</f>
        <v>0.4888100028038025</v>
      </c>
    </row>
    <row r="21" ht="12">
      <c r="F21" s="19"/>
    </row>
  </sheetData>
  <sheetProtection/>
  <mergeCells count="1">
    <mergeCell ref="A2:G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1"/>
  <sheetViews>
    <sheetView showGridLines="0" zoomScale="90" zoomScaleNormal="90" zoomScalePageLayoutView="0" workbookViewId="0" topLeftCell="A2">
      <selection activeCell="D2" sqref="D2"/>
    </sheetView>
  </sheetViews>
  <sheetFormatPr defaultColWidth="9.140625" defaultRowHeight="12.75"/>
  <cols>
    <col min="1" max="1" width="57.8515625" style="20" customWidth="1"/>
    <col min="2" max="2" width="18.00390625" style="20" customWidth="1"/>
    <col min="3" max="3" width="19.57421875" style="20" customWidth="1"/>
    <col min="4" max="4" width="9.140625" style="20" customWidth="1"/>
    <col min="5" max="5" width="11.00390625" style="20" bestFit="1" customWidth="1"/>
    <col min="6" max="7" width="9.140625" style="20" customWidth="1"/>
    <col min="8" max="8" width="34.57421875" style="20" customWidth="1"/>
    <col min="9" max="10" width="13.8515625" style="70" bestFit="1" customWidth="1"/>
    <col min="11" max="11" width="11.57421875" style="20" bestFit="1" customWidth="1"/>
    <col min="12" max="16384" width="9.140625" style="20" customWidth="1"/>
  </cols>
  <sheetData>
    <row r="1" ht="15">
      <c r="A1" s="85" t="s">
        <v>105</v>
      </c>
    </row>
    <row r="2" spans="1:3" ht="29.25" customHeight="1">
      <c r="A2" s="102" t="s">
        <v>113</v>
      </c>
      <c r="B2" s="101"/>
      <c r="C2" s="101"/>
    </row>
    <row r="4" spans="1:10" s="22" customFormat="1" ht="36.75" thickBot="1">
      <c r="A4" s="21" t="s">
        <v>37</v>
      </c>
      <c r="B4" s="96" t="s">
        <v>108</v>
      </c>
      <c r="C4" s="96" t="s">
        <v>109</v>
      </c>
      <c r="I4" s="71"/>
      <c r="J4" s="71"/>
    </row>
    <row r="5" spans="1:10" s="25" customFormat="1" ht="12">
      <c r="A5" s="23"/>
      <c r="B5" s="24"/>
      <c r="C5" s="24"/>
      <c r="I5" s="72"/>
      <c r="J5" s="72"/>
    </row>
    <row r="6" spans="1:10" s="25" customFormat="1" ht="12">
      <c r="A6" s="26" t="s">
        <v>81</v>
      </c>
      <c r="B6" s="27"/>
      <c r="C6" s="27"/>
      <c r="I6" s="72"/>
      <c r="J6" s="72"/>
    </row>
    <row r="7" spans="1:3" ht="12">
      <c r="A7" s="27"/>
      <c r="B7" s="27"/>
      <c r="C7" s="27"/>
    </row>
    <row r="8" spans="1:3" ht="12">
      <c r="A8" s="27" t="s">
        <v>38</v>
      </c>
      <c r="B8" s="28">
        <v>26506261</v>
      </c>
      <c r="C8" s="28">
        <v>11742640</v>
      </c>
    </row>
    <row r="9" spans="1:3" ht="12">
      <c r="A9" s="27" t="s">
        <v>80</v>
      </c>
      <c r="B9" s="28">
        <v>1466794</v>
      </c>
      <c r="C9" s="28">
        <v>106215</v>
      </c>
    </row>
    <row r="10" spans="1:3" ht="12">
      <c r="A10" s="27" t="s">
        <v>52</v>
      </c>
      <c r="B10" s="28">
        <v>797579</v>
      </c>
      <c r="C10" s="57">
        <v>501013</v>
      </c>
    </row>
    <row r="11" spans="1:3" ht="12">
      <c r="A11" s="27" t="s">
        <v>39</v>
      </c>
      <c r="B11" s="20">
        <v>-7332479</v>
      </c>
      <c r="C11" s="20">
        <v>-6747875</v>
      </c>
    </row>
    <row r="12" spans="1:3" ht="12">
      <c r="A12" s="27" t="s">
        <v>40</v>
      </c>
      <c r="B12" s="20">
        <v>-1711865</v>
      </c>
      <c r="C12" s="20">
        <v>-1211116</v>
      </c>
    </row>
    <row r="13" spans="1:3" ht="12">
      <c r="A13" s="27" t="s">
        <v>41</v>
      </c>
      <c r="B13" s="20">
        <v>-932764</v>
      </c>
      <c r="C13" s="20">
        <v>-1080501</v>
      </c>
    </row>
    <row r="14" spans="1:3" ht="12">
      <c r="A14" s="27" t="s">
        <v>82</v>
      </c>
      <c r="B14" s="20">
        <v>-257975</v>
      </c>
      <c r="C14" s="20">
        <v>0</v>
      </c>
    </row>
    <row r="15" spans="1:3" ht="12">
      <c r="A15" s="27" t="s">
        <v>83</v>
      </c>
      <c r="B15" s="20">
        <v>-447587</v>
      </c>
      <c r="C15" s="20">
        <v>-700608</v>
      </c>
    </row>
    <row r="16" spans="1:3" ht="12">
      <c r="A16" s="27" t="s">
        <v>84</v>
      </c>
      <c r="B16" s="20">
        <v>-356155</v>
      </c>
      <c r="C16" s="20">
        <v>-437257</v>
      </c>
    </row>
    <row r="17" spans="1:3" ht="12.75" thickBot="1">
      <c r="A17" s="29"/>
      <c r="B17" s="29"/>
      <c r="C17" s="29"/>
    </row>
    <row r="18" spans="1:3" ht="12">
      <c r="A18" s="26"/>
      <c r="B18" s="27"/>
      <c r="C18" s="27"/>
    </row>
    <row r="19" spans="1:3" ht="24">
      <c r="A19" s="26" t="s">
        <v>85</v>
      </c>
      <c r="B19" s="61">
        <f>SUM(B8:B16)</f>
        <v>17731809</v>
      </c>
      <c r="C19" s="61">
        <f>SUM(C8:C16)</f>
        <v>2172511</v>
      </c>
    </row>
    <row r="20" spans="1:3" ht="12.75" thickBot="1">
      <c r="A20" s="30"/>
      <c r="B20" s="30"/>
      <c r="C20" s="30"/>
    </row>
    <row r="21" spans="1:3" ht="12">
      <c r="A21" s="26"/>
      <c r="B21" s="27"/>
      <c r="C21" s="27"/>
    </row>
    <row r="22" spans="1:3" ht="12">
      <c r="A22" s="27" t="s">
        <v>86</v>
      </c>
      <c r="B22" s="20">
        <v>-2</v>
      </c>
      <c r="C22" s="74">
        <v>0</v>
      </c>
    </row>
    <row r="23" spans="1:3" ht="12">
      <c r="A23" s="27" t="s">
        <v>87</v>
      </c>
      <c r="B23" s="20">
        <v>-3498645</v>
      </c>
      <c r="C23" s="20">
        <v>-1961738</v>
      </c>
    </row>
    <row r="24" ht="24">
      <c r="A24" s="27" t="s">
        <v>88</v>
      </c>
    </row>
    <row r="25" spans="1:3" ht="24">
      <c r="A25" s="27" t="s">
        <v>89</v>
      </c>
      <c r="B25" s="20">
        <v>464</v>
      </c>
      <c r="C25" s="20">
        <v>-1723</v>
      </c>
    </row>
    <row r="26" spans="1:3" ht="12">
      <c r="A26" s="27" t="s">
        <v>103</v>
      </c>
      <c r="B26" s="20">
        <v>-1544</v>
      </c>
      <c r="C26" s="20">
        <v>0</v>
      </c>
    </row>
    <row r="27" spans="1:3" ht="12.75" thickBot="1">
      <c r="A27" s="29"/>
      <c r="B27" s="29"/>
      <c r="C27" s="29"/>
    </row>
    <row r="28" spans="1:3" ht="12">
      <c r="A28" s="26"/>
      <c r="B28" s="27"/>
      <c r="C28" s="27"/>
    </row>
    <row r="29" spans="1:3" ht="24">
      <c r="A29" s="26" t="s">
        <v>90</v>
      </c>
      <c r="B29" s="15">
        <f>SUM(B22:B26)</f>
        <v>-3499727</v>
      </c>
      <c r="C29" s="15">
        <f>SUM(C22:C26)</f>
        <v>-1963461</v>
      </c>
    </row>
    <row r="30" spans="1:3" ht="12.75" thickBot="1">
      <c r="A30" s="30"/>
      <c r="B30" s="30"/>
      <c r="C30" s="29"/>
    </row>
    <row r="31" spans="1:10" ht="12">
      <c r="A31" s="26"/>
      <c r="B31" s="27"/>
      <c r="C31" s="27"/>
      <c r="I31" s="20"/>
      <c r="J31" s="20"/>
    </row>
    <row r="32" spans="1:3" ht="12">
      <c r="A32" s="26" t="s">
        <v>91</v>
      </c>
      <c r="B32" s="27"/>
      <c r="C32" s="27"/>
    </row>
    <row r="33" spans="1:3" ht="12">
      <c r="A33" s="27"/>
      <c r="B33" s="27"/>
      <c r="C33" s="27"/>
    </row>
    <row r="34" spans="1:3" ht="12">
      <c r="A34" s="27" t="s">
        <v>42</v>
      </c>
      <c r="B34" s="53">
        <v>11866763</v>
      </c>
      <c r="C34" s="53">
        <v>1272254</v>
      </c>
    </row>
    <row r="35" spans="1:3" ht="12">
      <c r="A35" s="27" t="s">
        <v>43</v>
      </c>
      <c r="B35" s="20">
        <v>-22476056</v>
      </c>
      <c r="C35" s="20">
        <v>0</v>
      </c>
    </row>
    <row r="36" spans="1:3" ht="12">
      <c r="A36" s="27" t="s">
        <v>92</v>
      </c>
      <c r="B36" s="20">
        <v>-12438</v>
      </c>
      <c r="C36" s="20">
        <v>0</v>
      </c>
    </row>
    <row r="37" spans="1:3" ht="12">
      <c r="A37" s="27" t="s">
        <v>58</v>
      </c>
      <c r="B37" s="20">
        <v>-1151</v>
      </c>
      <c r="C37" s="20">
        <v>-297</v>
      </c>
    </row>
    <row r="38" spans="1:10" ht="12.75" thickBot="1">
      <c r="A38" s="30"/>
      <c r="B38" s="29"/>
      <c r="C38" s="29"/>
      <c r="I38" s="20"/>
      <c r="J38" s="20"/>
    </row>
    <row r="39" spans="1:10" ht="12">
      <c r="A39" s="26"/>
      <c r="B39" s="26"/>
      <c r="C39" s="26"/>
      <c r="I39" s="20"/>
      <c r="J39" s="20"/>
    </row>
    <row r="40" spans="1:10" ht="12">
      <c r="A40" s="26" t="s">
        <v>93</v>
      </c>
      <c r="B40" s="61"/>
      <c r="C40" s="62"/>
      <c r="I40" s="20"/>
      <c r="J40" s="20"/>
    </row>
    <row r="41" spans="1:3" ht="12">
      <c r="A41" s="26" t="s">
        <v>94</v>
      </c>
      <c r="B41" s="61">
        <f>SUM(B34:B40)</f>
        <v>-10622882</v>
      </c>
      <c r="C41" s="61">
        <f>SUM(C34:C40)</f>
        <v>1271957</v>
      </c>
    </row>
    <row r="42" spans="1:10" ht="12.75" thickBot="1">
      <c r="A42" s="30"/>
      <c r="B42" s="30"/>
      <c r="C42" s="30"/>
      <c r="I42" s="20"/>
      <c r="J42" s="20"/>
    </row>
    <row r="43" spans="1:3" ht="12">
      <c r="A43" s="27"/>
      <c r="B43" s="27"/>
      <c r="C43" s="27"/>
    </row>
    <row r="44" spans="1:3" ht="12">
      <c r="A44" s="27" t="s">
        <v>96</v>
      </c>
      <c r="B44" s="15">
        <f>B19+B29+B41</f>
        <v>3609200</v>
      </c>
      <c r="C44" s="15">
        <f>C19+C29+C41</f>
        <v>1481007</v>
      </c>
    </row>
    <row r="45" spans="1:10" ht="12">
      <c r="A45" s="26"/>
      <c r="B45" s="15"/>
      <c r="C45" s="15"/>
      <c r="I45" s="20"/>
      <c r="J45" s="20"/>
    </row>
    <row r="46" spans="1:3" ht="24">
      <c r="A46" s="27" t="s">
        <v>95</v>
      </c>
      <c r="B46" s="65">
        <v>-1071715</v>
      </c>
      <c r="C46" s="65">
        <v>0</v>
      </c>
    </row>
    <row r="47" spans="1:3" ht="21" customHeight="1">
      <c r="A47" s="63" t="s">
        <v>97</v>
      </c>
      <c r="B47" s="64">
        <v>6582036</v>
      </c>
      <c r="C47" s="64">
        <v>3323704</v>
      </c>
    </row>
    <row r="49" spans="1:3" ht="12">
      <c r="A49" s="61" t="s">
        <v>98</v>
      </c>
      <c r="B49" s="61">
        <f>B44+B46+B47</f>
        <v>9119521</v>
      </c>
      <c r="C49" s="61">
        <f>C44+C46+C47</f>
        <v>4804711</v>
      </c>
    </row>
    <row r="52" spans="9:10" ht="12">
      <c r="I52" s="20"/>
      <c r="J52" s="20"/>
    </row>
    <row r="70" spans="1:10" s="31" customFormat="1" ht="12">
      <c r="A70" s="20"/>
      <c r="I70" s="73"/>
      <c r="J70" s="73"/>
    </row>
    <row r="71" ht="12">
      <c r="A71" s="31"/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Наталья Лазинская</cp:lastModifiedBy>
  <cp:lastPrinted>2018-07-27T10:16:23Z</cp:lastPrinted>
  <dcterms:created xsi:type="dcterms:W3CDTF">2014-07-30T08:42:50Z</dcterms:created>
  <dcterms:modified xsi:type="dcterms:W3CDTF">2022-05-18T08:35:52Z</dcterms:modified>
  <cp:category/>
  <cp:version/>
  <cp:contentType/>
  <cp:contentStatus/>
</cp:coreProperties>
</file>