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3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 refMode="R1C1"/>
</workbook>
</file>

<file path=xl/sharedStrings.xml><?xml version="1.0" encoding="utf-8"?>
<sst xmlns="http://schemas.openxmlformats.org/spreadsheetml/2006/main" count="127" uniqueCount="119">
  <si>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</si>
  <si>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</si>
  <si>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</si>
  <si>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</si>
  <si>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</si>
  <si>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</si>
  <si>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</si>
  <si>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</si>
  <si>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</si>
  <si>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</si>
  <si>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</si>
  <si>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</si>
  <si>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</si>
  <si>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</si>
  <si>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</si>
  <si>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</si>
  <si>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</si>
  <si>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</si>
  <si>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</si>
  <si>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</si>
  <si>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</si>
  <si>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</si>
  <si>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</si>
  <si>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</si>
  <si>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</si>
  <si>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</si>
  <si>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</si>
  <si>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</si>
  <si>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</si>
  <si>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</si>
  <si>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</si>
  <si>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</si>
  <si>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</si>
  <si>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</si>
  <si>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</si>
  <si>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</si>
  <si>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</si>
  <si>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</si>
  <si>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</si>
  <si>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</si>
  <si>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</si>
  <si>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</si>
  <si>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</si>
  <si>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</si>
  <si>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</si>
  <si>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</si>
  <si>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</si>
  <si>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</si>
  <si>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</si>
  <si>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</si>
  <si>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</si>
  <si>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</si>
  <si>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</si>
  <si>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</si>
  <si>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</si>
  <si>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Дивиденды</t>
  </si>
  <si>
    <t>Прочий совокупный доход за год</t>
  </si>
  <si>
    <t>Итого совокупный доход за год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</si>
  <si>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</si>
  <si>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</si>
  <si>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</si>
  <si>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</si>
  <si>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</si>
  <si>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</si>
  <si>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</si>
  <si>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</si>
  <si>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</si>
  <si>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</si>
  <si>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</si>
  <si>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</si>
  <si>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</si>
  <si>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</si>
  <si>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</si>
  <si>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</si>
  <si>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</si>
  <si>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</si>
  <si>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</si>
  <si>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</si>
  <si>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</si>
  <si>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</si>
  <si>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</si>
  <si>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</si>
  <si>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</si>
  <si>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</si>
  <si>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</si>
  <si>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</si>
  <si>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</si>
  <si>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</si>
  <si>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</si>
  <si>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</si>
  <si>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</si>
  <si>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>-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</si>
  <si>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</si>
  <si>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</si>
  <si>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</si>
  <si>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</si>
  <si>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Текущий подоходный налог к уплате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</si>
  <si>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</si>
  <si>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</si>
  <si>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</si>
  <si>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Возмещение убытков от поставщиков</t>
  </si>
  <si>
    <t>Возмещение НДС с бюджета</t>
  </si>
  <si>
    <t>Дебиторская задолженность</t>
  </si>
  <si>
    <t>Прочие операционные  расходы</t>
  </si>
  <si>
    <t>31 марта  2018 г.</t>
  </si>
  <si>
    <t>31 декабря  2017г.</t>
  </si>
  <si>
    <t>31 марта  2017</t>
  </si>
  <si>
    <t>31 марта  2018</t>
  </si>
  <si>
    <t>Доход/убыток от курсовой разницы</t>
  </si>
  <si>
    <t xml:space="preserve"> Совокупный доход за год</t>
  </si>
  <si>
    <t>Прибыль на акцию, базовая и разводненая (в тенге на акцию)</t>
  </si>
  <si>
    <t xml:space="preserve">На 1 января 2017 г. </t>
  </si>
  <si>
    <t>На 31 декабря 2017 г. (отражено ранее)</t>
  </si>
  <si>
    <t>На 31 декабря 2017 года (пересчитано)</t>
  </si>
  <si>
    <t>Прибыль за 1 квартал 2018 года</t>
  </si>
  <si>
    <t>На  31 марта 2018 г.</t>
  </si>
  <si>
    <t>31 марта 2017 г</t>
  </si>
  <si>
    <t>31 марта  2018 г</t>
  </si>
  <si>
    <t>Уменьшение/(увеличение) денежных средств, ограниченных в использовании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</si>
</sst>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  <numFmt numFmtId="204" formatCode="_ * #,##0.000_ ;_ * \-#,##0.000_ ;_ * &quot;-&quot;??_ ;_ @_ "/>
    <numFmt numFmtId="205" formatCode="_ * #,##0.0000_ ;_ * \-#,##0.0000_ ;_ * &quot;-&quot;??_ ;_ @_ "/>
    <numFmt numFmtId="206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27" fillId="0" borderId="0" xfId="76" applyNumberFormat="1" applyFont="1" applyFill="1" applyAlignment="1">
      <alignment horizontal="left" wrapText="1"/>
      <protection/>
    </xf>
    <xf numFmtId="164" fontId="27" fillId="18" borderId="0" xfId="76" applyNumberFormat="1" applyFont="1" applyFill="1" applyAlignment="1">
      <alignment/>
      <protection/>
    </xf>
    <xf numFmtId="16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64" fontId="37" fillId="0" borderId="0" xfId="0" applyNumberFormat="1" applyFont="1" applyAlignment="1">
      <alignment/>
    </xf>
    <xf numFmtId="16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64" fontId="30" fillId="0" borderId="16" xfId="0" applyNumberFormat="1" applyFont="1" applyBorder="1" applyAlignment="1">
      <alignment vertical="center" wrapText="1"/>
    </xf>
    <xf numFmtId="164" fontId="31" fillId="0" borderId="0" xfId="0" applyNumberFormat="1" applyFont="1" applyBorder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8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7"/>
  <sheetViews>
    <sheetView showGridLines="0" zoomScale="90" zoomScaleNormal="90" zoomScalePageLayoutView="0" workbookViewId="0" topLeftCell="A1">
      <pane xSplit="1" ySplit="5" topLeftCell="B39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74" sqref="B74"/>
    </sheetView>
  </sheetViews>
  <sheetFormatPr defaultColWidth="9.140625" defaultRowHeight="12.75"/>
  <cols>
    <col min="1" max="1" width="59.7109375" style="71" customWidth="1"/>
    <col min="2" max="3" width="17.00390625" style="51" customWidth="1"/>
    <col min="4" max="16384" width="9.140625" style="51" customWidth="1"/>
  </cols>
  <sheetData>
    <row r="1" s="47" customFormat="1" ht="12"/>
    <row r="2" s="47" customFormat="1" ht="18" customHeight="1">
      <c r="A2" s="48" t="s">
        <v>0</v>
      </c>
    </row>
    <row r="3" s="47" customFormat="1" ht="18" customHeight="1"/>
    <row r="4" spans="1:3" ht="12.75">
      <c r="A4" s="49"/>
      <c r="B4" s="50" t="s">
        <v>104</v>
      </c>
      <c r="C4" s="50" t="s">
        <v>105</v>
      </c>
    </row>
    <row r="5" spans="1:3" ht="13.5" thickBot="1">
      <c r="A5" s="52"/>
      <c r="B5" s="53"/>
      <c r="C5" s="53"/>
    </row>
    <row r="6" spans="1:3" ht="12.75">
      <c r="A6" s="49"/>
      <c r="B6" s="54"/>
      <c r="C6" s="54"/>
    </row>
    <row r="7" spans="1:3" ht="12.75">
      <c r="A7" s="54" t="s">
        <v>1</v>
      </c>
      <c r="B7" s="55"/>
      <c r="C7" s="55"/>
    </row>
    <row r="8" spans="1:3" ht="12.75">
      <c r="A8" s="55"/>
      <c r="B8" s="55"/>
      <c r="C8" s="55"/>
    </row>
    <row r="9" spans="1:3" ht="12.75">
      <c r="A9" s="55" t="s">
        <v>2</v>
      </c>
      <c r="B9" s="55">
        <v>35773266</v>
      </c>
      <c r="C9" s="55">
        <v>36720483</v>
      </c>
    </row>
    <row r="10" spans="1:3" ht="12.75">
      <c r="A10" s="55" t="s">
        <v>3</v>
      </c>
      <c r="B10" s="55">
        <v>611425</v>
      </c>
      <c r="C10" s="55">
        <v>460039</v>
      </c>
    </row>
    <row r="11" spans="1:3" ht="12.75">
      <c r="A11" s="55" t="s">
        <v>4</v>
      </c>
      <c r="B11" s="55">
        <v>2355283</v>
      </c>
      <c r="C11" s="55">
        <v>3055637</v>
      </c>
    </row>
    <row r="12" spans="1:3" ht="12.75">
      <c r="A12" s="55" t="s">
        <v>102</v>
      </c>
      <c r="B12" s="55">
        <v>3917530</v>
      </c>
      <c r="C12" s="55">
        <v>3917530</v>
      </c>
    </row>
    <row r="13" spans="1:3" ht="12.75">
      <c r="A13" s="55" t="s">
        <v>5</v>
      </c>
      <c r="B13" s="55">
        <v>362125</v>
      </c>
      <c r="C13" s="55">
        <v>99673</v>
      </c>
    </row>
    <row r="14" spans="1:3" s="57" customFormat="1" ht="6.75" thickBot="1">
      <c r="A14" s="56"/>
      <c r="B14" s="56"/>
      <c r="C14" s="56"/>
    </row>
    <row r="15" spans="1:3" ht="12.75">
      <c r="A15" s="55"/>
      <c r="B15" s="55"/>
      <c r="C15" s="55"/>
    </row>
    <row r="16" spans="1:3" ht="12.75">
      <c r="A16" s="54" t="s">
        <v>6</v>
      </c>
      <c r="B16" s="54">
        <f>SUM(B9:B15)</f>
        <v>43019629</v>
      </c>
      <c r="C16" s="54">
        <f>SUM(C9:C15)</f>
        <v>44253362</v>
      </c>
    </row>
    <row r="17" spans="1:3" s="57" customFormat="1" ht="6.75" thickBot="1">
      <c r="A17" s="56"/>
      <c r="B17" s="56"/>
      <c r="C17" s="56"/>
    </row>
    <row r="18" spans="1:3" ht="12.75">
      <c r="A18" s="55"/>
      <c r="B18" s="55"/>
      <c r="C18" s="55"/>
    </row>
    <row r="19" spans="1:3" ht="12.75">
      <c r="A19" s="55" t="s">
        <v>7</v>
      </c>
      <c r="B19" s="55">
        <v>24751940</v>
      </c>
      <c r="C19" s="55">
        <v>23769525</v>
      </c>
    </row>
    <row r="20" spans="1:3" ht="12.75">
      <c r="A20" s="55" t="s">
        <v>8</v>
      </c>
      <c r="B20" s="55">
        <v>9816167</v>
      </c>
      <c r="C20" s="55">
        <v>8020198</v>
      </c>
    </row>
    <row r="21" spans="1:3" ht="12.75">
      <c r="A21" s="55" t="s">
        <v>9</v>
      </c>
      <c r="B21" s="55">
        <v>404944</v>
      </c>
      <c r="C21" s="55">
        <v>144459</v>
      </c>
    </row>
    <row r="22" spans="1:3" ht="12.75">
      <c r="A22" s="55" t="s">
        <v>10</v>
      </c>
      <c r="B22" s="55">
        <v>2054367</v>
      </c>
      <c r="C22" s="55">
        <v>1647014</v>
      </c>
    </row>
    <row r="23" spans="1:3" ht="12.75">
      <c r="A23" s="55" t="s">
        <v>11</v>
      </c>
      <c r="B23" s="55">
        <v>2606759</v>
      </c>
      <c r="C23" s="55">
        <v>5963108</v>
      </c>
    </row>
    <row r="24" spans="1:3" s="57" customFormat="1" ht="6.75" thickBot="1">
      <c r="A24" s="56"/>
      <c r="B24" s="56"/>
      <c r="C24" s="56"/>
    </row>
    <row r="25" spans="1:3" ht="12.75">
      <c r="A25" s="58"/>
      <c r="B25" s="55"/>
      <c r="C25" s="55"/>
    </row>
    <row r="26" spans="1:3" ht="12.75">
      <c r="A26" s="54" t="s">
        <v>12</v>
      </c>
      <c r="B26" s="54">
        <f>SUM(B19:B25)</f>
        <v>39634177</v>
      </c>
      <c r="C26" s="54">
        <f>SUM(C19:C25)</f>
        <v>39544304</v>
      </c>
    </row>
    <row r="27" spans="1:3" s="57" customFormat="1" ht="6.75" thickBot="1">
      <c r="A27" s="59"/>
      <c r="B27" s="59"/>
      <c r="C27" s="59"/>
    </row>
    <row r="28" spans="1:3" ht="12.75">
      <c r="A28" s="60"/>
      <c r="B28" s="54"/>
      <c r="C28" s="54"/>
    </row>
    <row r="29" spans="1:3" ht="12.75">
      <c r="A29" s="54" t="s">
        <v>13</v>
      </c>
      <c r="B29" s="54">
        <f>B16+B26</f>
        <v>82653806</v>
      </c>
      <c r="C29" s="54">
        <f>C16+C26</f>
        <v>83797666</v>
      </c>
    </row>
    <row r="30" spans="1:3" s="57" customFormat="1" ht="6.75" thickBot="1">
      <c r="A30" s="61"/>
      <c r="B30" s="61"/>
      <c r="C30" s="61"/>
    </row>
    <row r="31" spans="1:3" ht="13.5" thickTop="1">
      <c r="A31" s="62"/>
      <c r="B31" s="55"/>
      <c r="C31" s="55"/>
    </row>
    <row r="32" ht="12.75">
      <c r="A32" s="54" t="s">
        <v>14</v>
      </c>
    </row>
    <row r="33" ht="12.75">
      <c r="A33" s="54"/>
    </row>
    <row r="34" ht="12.75">
      <c r="A34" s="63" t="s">
        <v>15</v>
      </c>
    </row>
    <row r="35" spans="1:3" ht="12.75">
      <c r="A35" s="55" t="s">
        <v>16</v>
      </c>
      <c r="B35" s="55">
        <f>-'[3]FS'!$N$33</f>
        <v>159987.66619000002</v>
      </c>
      <c r="C35" s="55">
        <v>159988</v>
      </c>
    </row>
    <row r="36" spans="1:3" ht="12.75">
      <c r="A36" s="55" t="s">
        <v>17</v>
      </c>
      <c r="B36" s="55">
        <f>-'[3]FS'!$N$34</f>
        <v>1282400.8450000002</v>
      </c>
      <c r="C36" s="55">
        <v>1282401</v>
      </c>
    </row>
    <row r="37" spans="1:3" ht="12.75">
      <c r="A37" s="55" t="s">
        <v>94</v>
      </c>
      <c r="B37" s="55">
        <v>-40464</v>
      </c>
      <c r="C37" s="55">
        <v>-40464</v>
      </c>
    </row>
    <row r="38" spans="1:3" ht="12.75">
      <c r="A38" s="55" t="s">
        <v>95</v>
      </c>
      <c r="B38" s="55">
        <v>2015085</v>
      </c>
      <c r="C38" s="55">
        <v>2535878</v>
      </c>
    </row>
    <row r="39" spans="1:3" ht="12.75">
      <c r="A39" s="55" t="s">
        <v>19</v>
      </c>
      <c r="B39" s="55">
        <v>12784914</v>
      </c>
      <c r="C39" s="55">
        <v>12006138</v>
      </c>
    </row>
    <row r="40" spans="1:3" s="57" customFormat="1" ht="6.75" thickBot="1">
      <c r="A40" s="56"/>
      <c r="B40" s="64"/>
      <c r="C40" s="64"/>
    </row>
    <row r="41" spans="1:3" ht="12.75">
      <c r="A41" s="55"/>
      <c r="B41" s="65"/>
      <c r="C41" s="65"/>
    </row>
    <row r="42" spans="1:3" ht="12.75">
      <c r="A42" s="54" t="s">
        <v>20</v>
      </c>
      <c r="B42" s="50">
        <f>SUM(B35:B41)</f>
        <v>16201923.51119</v>
      </c>
      <c r="C42" s="50">
        <f>SUM(C35:C41)</f>
        <v>15943941</v>
      </c>
    </row>
    <row r="43" spans="1:3" s="57" customFormat="1" ht="6.75" thickBot="1">
      <c r="A43" s="56"/>
      <c r="B43" s="66"/>
      <c r="C43" s="66"/>
    </row>
    <row r="44" spans="1:3" ht="12.75">
      <c r="A44" s="55"/>
      <c r="B44" s="67"/>
      <c r="C44" s="67"/>
    </row>
    <row r="45" spans="1:3" ht="12.75">
      <c r="A45" s="63" t="s">
        <v>30</v>
      </c>
      <c r="B45" s="65"/>
      <c r="C45" s="65"/>
    </row>
    <row r="46" spans="1:3" ht="12.75">
      <c r="A46" s="55" t="s">
        <v>85</v>
      </c>
      <c r="B46" s="55">
        <v>12991474</v>
      </c>
      <c r="C46" s="55">
        <v>13563685</v>
      </c>
    </row>
    <row r="47" spans="1:3" ht="12.75">
      <c r="A47" s="55" t="s">
        <v>86</v>
      </c>
      <c r="B47" s="55">
        <v>427678</v>
      </c>
      <c r="C47" s="55">
        <v>444396</v>
      </c>
    </row>
    <row r="48" spans="1:3" ht="12.75">
      <c r="A48" s="55" t="s">
        <v>87</v>
      </c>
      <c r="B48" s="55">
        <v>136048</v>
      </c>
      <c r="C48" s="55">
        <v>136048</v>
      </c>
    </row>
    <row r="49" spans="1:3" ht="12.75">
      <c r="A49" s="55" t="s">
        <v>21</v>
      </c>
      <c r="B49" s="55">
        <v>3052590</v>
      </c>
      <c r="C49" s="55">
        <v>3052590</v>
      </c>
    </row>
    <row r="50" spans="1:3" ht="12.75">
      <c r="A50" s="55" t="s">
        <v>22</v>
      </c>
      <c r="B50" s="55">
        <v>143882</v>
      </c>
      <c r="C50" s="55">
        <v>135224</v>
      </c>
    </row>
    <row r="51" spans="1:3" s="57" customFormat="1" ht="6.75" thickBot="1">
      <c r="A51" s="56"/>
      <c r="B51" s="64"/>
      <c r="C51" s="64"/>
    </row>
    <row r="52" spans="1:3" ht="12.75">
      <c r="A52" s="55"/>
      <c r="B52" s="65"/>
      <c r="C52" s="65"/>
    </row>
    <row r="53" spans="1:3" ht="12.75">
      <c r="A53" s="54" t="s">
        <v>23</v>
      </c>
      <c r="B53" s="50">
        <f>SUM(B46:B52)</f>
        <v>16751672</v>
      </c>
      <c r="C53" s="50">
        <f>SUM(C46:C52)</f>
        <v>17331943</v>
      </c>
    </row>
    <row r="54" spans="1:3" s="57" customFormat="1" ht="6.75" thickBot="1">
      <c r="A54" s="56"/>
      <c r="B54" s="64"/>
      <c r="C54" s="64"/>
    </row>
    <row r="55" spans="1:3" ht="12.75">
      <c r="A55" s="55"/>
      <c r="B55" s="65"/>
      <c r="C55" s="65"/>
    </row>
    <row r="56" spans="1:3" ht="12.75">
      <c r="A56" s="63" t="s">
        <v>24</v>
      </c>
      <c r="B56" s="65"/>
      <c r="C56" s="65"/>
    </row>
    <row r="57" spans="1:3" ht="12.75">
      <c r="A57" s="55" t="s">
        <v>85</v>
      </c>
      <c r="B57" s="55">
        <v>19760023</v>
      </c>
      <c r="C57" s="55">
        <v>20646810</v>
      </c>
    </row>
    <row r="58" spans="1:3" ht="12.75">
      <c r="A58" s="55" t="s">
        <v>88</v>
      </c>
      <c r="B58" s="55">
        <v>25601</v>
      </c>
      <c r="C58" s="55">
        <v>25601</v>
      </c>
    </row>
    <row r="59" spans="1:3" ht="12.75">
      <c r="A59" s="55" t="s">
        <v>96</v>
      </c>
      <c r="B59" s="65" t="s">
        <v>91</v>
      </c>
      <c r="C59" s="65" t="s">
        <v>91</v>
      </c>
    </row>
    <row r="60" spans="1:3" ht="12.75">
      <c r="A60" s="55" t="s">
        <v>25</v>
      </c>
      <c r="B60" s="55">
        <v>29848195</v>
      </c>
      <c r="C60" s="55">
        <v>29579263</v>
      </c>
    </row>
    <row r="61" spans="1:3" ht="12.75">
      <c r="A61" s="55" t="s">
        <v>26</v>
      </c>
      <c r="B61" s="55">
        <v>66391</v>
      </c>
      <c r="C61" s="55">
        <v>270108</v>
      </c>
    </row>
    <row r="62" spans="1:3" s="57" customFormat="1" ht="6.75" thickBot="1">
      <c r="A62" s="56"/>
      <c r="B62" s="64"/>
      <c r="C62" s="64"/>
    </row>
    <row r="63" spans="1:3" ht="12.75">
      <c r="A63" s="55"/>
      <c r="B63" s="65"/>
      <c r="C63" s="65"/>
    </row>
    <row r="64" spans="1:3" ht="12.75">
      <c r="A64" s="54" t="s">
        <v>27</v>
      </c>
      <c r="B64" s="50">
        <f>SUM(B57:B63)</f>
        <v>49700210</v>
      </c>
      <c r="C64" s="50">
        <f>SUM(C57:C63)</f>
        <v>50521782</v>
      </c>
    </row>
    <row r="65" spans="1:3" s="57" customFormat="1" ht="6.75" thickBot="1">
      <c r="A65" s="56"/>
      <c r="B65" s="64"/>
      <c r="C65" s="64"/>
    </row>
    <row r="66" spans="1:3" ht="12.75">
      <c r="A66" s="55"/>
      <c r="B66" s="65"/>
      <c r="C66" s="65"/>
    </row>
    <row r="67" spans="1:3" ht="12.75">
      <c r="A67" s="54" t="s">
        <v>28</v>
      </c>
      <c r="B67" s="50">
        <f>B53+B64</f>
        <v>66451882</v>
      </c>
      <c r="C67" s="50">
        <f>C53+C64</f>
        <v>67853725</v>
      </c>
    </row>
    <row r="68" spans="1:3" s="57" customFormat="1" ht="6.75" thickBot="1">
      <c r="A68" s="59"/>
      <c r="B68" s="64"/>
      <c r="C68" s="64"/>
    </row>
    <row r="69" spans="1:3" ht="12.75">
      <c r="A69" s="54"/>
      <c r="B69" s="65"/>
      <c r="C69" s="65"/>
    </row>
    <row r="70" spans="1:3" ht="12.75">
      <c r="A70" s="54" t="s">
        <v>29</v>
      </c>
      <c r="B70" s="50">
        <f>B42+B67</f>
        <v>82653805.51119</v>
      </c>
      <c r="C70" s="50">
        <f>C42+C67</f>
        <v>83797666</v>
      </c>
    </row>
    <row r="71" spans="1:3" s="57" customFormat="1" ht="6.75" thickBot="1">
      <c r="A71" s="68"/>
      <c r="B71" s="69"/>
      <c r="C71" s="69"/>
    </row>
    <row r="72" s="47" customFormat="1" ht="12.75" thickTop="1"/>
    <row r="73" spans="1:3" s="47" customFormat="1" ht="24" customHeight="1">
      <c r="A73" s="73" t="s">
        <v>92</v>
      </c>
      <c r="B73" s="47">
        <v>8025</v>
      </c>
      <c r="C73" s="47">
        <v>7970</v>
      </c>
    </row>
    <row r="74" spans="1:3" s="47" customFormat="1" ht="12">
      <c r="A74" s="47" t="s">
        <v>93</v>
      </c>
      <c r="B74" s="74">
        <v>20</v>
      </c>
      <c r="C74" s="74">
        <v>20</v>
      </c>
    </row>
    <row r="75" ht="12.75">
      <c r="A75" s="55"/>
    </row>
    <row r="76" ht="12.75">
      <c r="A76" s="55"/>
    </row>
    <row r="77" s="71" customFormat="1" ht="12">
      <c r="A77" s="70"/>
    </row>
    <row r="78" s="71" customFormat="1" ht="12"/>
    <row r="79" s="71" customFormat="1" ht="12"/>
    <row r="80" s="71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0">
      <selection activeCell="D45" sqref="D45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ht="30">
      <c r="A1" s="1" t="s">
        <v>31</v>
      </c>
    </row>
    <row r="3" spans="1:4" s="2" customFormat="1" ht="24.75" thickBot="1">
      <c r="A3" s="1"/>
      <c r="C3" s="10" t="s">
        <v>107</v>
      </c>
      <c r="D3" s="10" t="s">
        <v>106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C5" s="4">
        <v>9283567</v>
      </c>
      <c r="D5" s="4">
        <v>7866095</v>
      </c>
    </row>
    <row r="6" spans="1:4" s="2" customFormat="1" ht="12.75">
      <c r="A6" s="4" t="s">
        <v>33</v>
      </c>
      <c r="C6" s="4">
        <v>-6736665</v>
      </c>
      <c r="D6" s="4">
        <v>-5386109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2546902</v>
      </c>
      <c r="D9" s="3">
        <f>SUM(D5:D8)</f>
        <v>2479986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97</v>
      </c>
      <c r="C11" s="4">
        <v>237585</v>
      </c>
      <c r="D11" s="4">
        <v>140005</v>
      </c>
    </row>
    <row r="12" spans="1:4" s="2" customFormat="1" ht="12.75">
      <c r="A12" s="4" t="s">
        <v>35</v>
      </c>
      <c r="C12" s="4">
        <v>-597127</v>
      </c>
      <c r="D12" s="4">
        <v>-580632</v>
      </c>
    </row>
    <row r="13" spans="1:4" s="2" customFormat="1" ht="12.75">
      <c r="A13" s="4" t="s">
        <v>36</v>
      </c>
      <c r="C13" s="4">
        <v>-352887</v>
      </c>
      <c r="D13" s="4">
        <v>-280110</v>
      </c>
    </row>
    <row r="14" spans="1:4" s="2" customFormat="1" ht="12.75">
      <c r="A14" s="4" t="s">
        <v>108</v>
      </c>
      <c r="C14" s="4">
        <v>202271</v>
      </c>
      <c r="D14" s="4">
        <v>-41144</v>
      </c>
    </row>
    <row r="15" spans="1:4" s="14" customFormat="1" ht="12.75">
      <c r="A15" s="13" t="s">
        <v>103</v>
      </c>
      <c r="C15" s="4">
        <v>-249714</v>
      </c>
      <c r="D15" s="4">
        <v>-148070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37</v>
      </c>
      <c r="C18" s="3">
        <f>SUM(C9:C17)</f>
        <v>1787030</v>
      </c>
      <c r="D18" s="3">
        <f>SUM(D9:D17)</f>
        <v>1570035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38</v>
      </c>
      <c r="C20" s="4">
        <v>341</v>
      </c>
      <c r="D20" s="4">
        <v>43</v>
      </c>
    </row>
    <row r="21" spans="1:4" s="2" customFormat="1" ht="12.75">
      <c r="A21" s="4" t="s">
        <v>39</v>
      </c>
      <c r="C21" s="4">
        <v>-494384</v>
      </c>
      <c r="D21" s="4">
        <v>-612139</v>
      </c>
    </row>
    <row r="22" spans="1:4" s="2" customFormat="1" ht="12.75">
      <c r="A22" s="4" t="s">
        <v>40</v>
      </c>
      <c r="C22" s="4">
        <v>-514211</v>
      </c>
      <c r="D22" s="4">
        <v>-123769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41</v>
      </c>
      <c r="C24" s="3">
        <f>SUM(C18:C23)</f>
        <v>778776</v>
      </c>
      <c r="D24" s="3">
        <f>SUM(D18:D23)</f>
        <v>834170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42</v>
      </c>
      <c r="C26" s="78" t="s">
        <v>91</v>
      </c>
      <c r="D26" s="4">
        <v>-105163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43</v>
      </c>
      <c r="C29" s="3">
        <f>SUM(C24:C28)</f>
        <v>778776</v>
      </c>
      <c r="D29" s="3">
        <f>SUM(D24:D28)</f>
        <v>729007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44</v>
      </c>
      <c r="C32" s="4"/>
      <c r="D32" s="4"/>
    </row>
    <row r="33" spans="1:4" s="2" customFormat="1" ht="12.75">
      <c r="A33" s="9" t="s">
        <v>45</v>
      </c>
      <c r="C33" s="4"/>
      <c r="D33" s="4"/>
    </row>
    <row r="34" spans="1:4" s="2" customFormat="1" ht="12.75">
      <c r="A34" s="4"/>
      <c r="C34" s="4"/>
      <c r="D34" s="4"/>
    </row>
    <row r="35" spans="1:4" s="2" customFormat="1" ht="16.5" customHeight="1">
      <c r="A35" s="4" t="s">
        <v>98</v>
      </c>
      <c r="C35" s="4">
        <v>-520793</v>
      </c>
      <c r="D35" s="4">
        <v>-490050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109</v>
      </c>
      <c r="C37" s="3">
        <f>SUM(C34:C36)</f>
        <v>-520793</v>
      </c>
      <c r="D37" s="3">
        <f>SUM(D34:D36)</f>
        <v>-490050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46</v>
      </c>
      <c r="C40" s="3">
        <f>C29+C37</f>
        <v>257983</v>
      </c>
      <c r="D40" s="3">
        <f>D29+D37</f>
        <v>238957</v>
      </c>
    </row>
    <row r="41" spans="1:4" s="6" customFormat="1" ht="6.75" thickBot="1">
      <c r="A41" s="8"/>
      <c r="C41" s="8"/>
      <c r="D41" s="8"/>
    </row>
    <row r="42" ht="13.5" thickTop="1"/>
    <row r="43" ht="12.75">
      <c r="A43" s="79" t="s">
        <v>110</v>
      </c>
    </row>
    <row r="44" spans="1:4" ht="12.75">
      <c r="A44" t="s">
        <v>47</v>
      </c>
      <c r="C44" s="3">
        <v>380</v>
      </c>
      <c r="D44" s="3">
        <v>356</v>
      </c>
    </row>
    <row r="45" spans="3:4" ht="12.75">
      <c r="C45" s="75"/>
      <c r="D45" s="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90" zoomScaleNormal="90" zoomScalePageLayoutView="0" workbookViewId="0" topLeftCell="A1">
      <selection activeCell="F23" sqref="F23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ht="15" customHeight="1">
      <c r="A1" s="1" t="s">
        <v>48</v>
      </c>
    </row>
    <row r="2" ht="15" customHeight="1"/>
    <row r="4" spans="1:7" ht="48.75" thickBot="1">
      <c r="A4" s="16" t="s">
        <v>49</v>
      </c>
      <c r="B4" s="17" t="s">
        <v>50</v>
      </c>
      <c r="C4" s="18" t="s">
        <v>51</v>
      </c>
      <c r="D4" s="18" t="s">
        <v>99</v>
      </c>
      <c r="E4" s="18" t="s">
        <v>18</v>
      </c>
      <c r="F4" s="18" t="s">
        <v>52</v>
      </c>
      <c r="G4" s="17" t="s">
        <v>53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111</v>
      </c>
      <c r="B6" s="19">
        <v>159988</v>
      </c>
      <c r="C6" s="19">
        <v>1282401</v>
      </c>
      <c r="D6" s="19">
        <v>2484297</v>
      </c>
      <c r="E6" s="19">
        <v>-53904</v>
      </c>
      <c r="F6" s="19">
        <v>10755418</v>
      </c>
      <c r="G6" s="19">
        <f>SUM(B6:F6)</f>
        <v>14628200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90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1550828</v>
      </c>
      <c r="G10" s="20">
        <f>SUM(F10)</f>
        <v>1550828</v>
      </c>
    </row>
    <row r="11" spans="1:7" ht="12">
      <c r="A11" s="20" t="s">
        <v>89</v>
      </c>
      <c r="B11" s="20">
        <v>0</v>
      </c>
      <c r="C11" s="20">
        <v>0</v>
      </c>
      <c r="D11" s="20">
        <v>51581</v>
      </c>
      <c r="E11" s="20">
        <v>13440</v>
      </c>
      <c r="F11" s="20"/>
      <c r="G11" s="20">
        <f>SUM(B11:F11)</f>
        <v>65021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s="23" customFormat="1" ht="18.75" customHeight="1">
      <c r="A13" s="80" t="s">
        <v>57</v>
      </c>
      <c r="B13" s="80">
        <f aca="true" t="shared" si="0" ref="B13:G13">SUM(B10:B11)</f>
        <v>0</v>
      </c>
      <c r="C13" s="80">
        <f t="shared" si="0"/>
        <v>0</v>
      </c>
      <c r="D13" s="80">
        <f t="shared" si="0"/>
        <v>51581</v>
      </c>
      <c r="E13" s="80">
        <f t="shared" si="0"/>
        <v>13440</v>
      </c>
      <c r="F13" s="80">
        <f t="shared" si="0"/>
        <v>1550828</v>
      </c>
      <c r="G13" s="80">
        <f t="shared" si="0"/>
        <v>1615849</v>
      </c>
    </row>
    <row r="14" spans="1:7" ht="12">
      <c r="A14" s="20"/>
      <c r="B14" s="20"/>
      <c r="C14" s="20"/>
      <c r="D14" s="20"/>
      <c r="E14" s="20"/>
      <c r="F14" s="20"/>
      <c r="G14" s="20"/>
    </row>
    <row r="15" spans="1:7" ht="12">
      <c r="A15" s="20" t="s">
        <v>55</v>
      </c>
      <c r="B15" s="20">
        <v>0</v>
      </c>
      <c r="C15" s="20">
        <v>0</v>
      </c>
      <c r="D15" s="20"/>
      <c r="E15" s="20">
        <v>0</v>
      </c>
      <c r="F15" s="20">
        <v>-215820</v>
      </c>
      <c r="G15" s="20">
        <f>SUM(B15:F15)</f>
        <v>-215820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8" ht="12">
      <c r="A18" s="19" t="s">
        <v>112</v>
      </c>
      <c r="B18" s="19">
        <f aca="true" t="shared" si="1" ref="B18:G18">B6+B13+B15</f>
        <v>159988</v>
      </c>
      <c r="C18" s="19">
        <f t="shared" si="1"/>
        <v>1282401</v>
      </c>
      <c r="D18" s="19">
        <f t="shared" si="1"/>
        <v>2535878</v>
      </c>
      <c r="E18" s="19">
        <f t="shared" si="1"/>
        <v>-40464</v>
      </c>
      <c r="F18" s="19">
        <f t="shared" si="1"/>
        <v>12090426</v>
      </c>
      <c r="G18" s="19">
        <f t="shared" si="1"/>
        <v>16028229</v>
      </c>
      <c r="H18" s="15">
        <f>G22-Баланс!C42</f>
        <v>0</v>
      </c>
    </row>
    <row r="19" spans="1:7" ht="19.5" customHeight="1">
      <c r="A19" s="19" t="s">
        <v>54</v>
      </c>
      <c r="B19" s="19">
        <v>0</v>
      </c>
      <c r="C19" s="19">
        <v>0</v>
      </c>
      <c r="D19" s="19">
        <v>0</v>
      </c>
      <c r="E19" s="19">
        <v>0</v>
      </c>
      <c r="F19" s="19">
        <v>-84288</v>
      </c>
      <c r="G19" s="19">
        <f>SUM(B19:F19)</f>
        <v>-84288</v>
      </c>
    </row>
    <row r="20" spans="1:7" s="23" customFormat="1" ht="6.75" thickBot="1">
      <c r="A20" s="25"/>
      <c r="B20" s="25"/>
      <c r="C20" s="25"/>
      <c r="D20" s="25"/>
      <c r="E20" s="25"/>
      <c r="F20" s="25"/>
      <c r="G20" s="25"/>
    </row>
    <row r="21" spans="1:7" s="23" customFormat="1" ht="12" customHeight="1">
      <c r="A21" s="81"/>
      <c r="B21" s="81"/>
      <c r="C21" s="81"/>
      <c r="D21" s="81"/>
      <c r="E21" s="81"/>
      <c r="F21" s="81"/>
      <c r="G21" s="81"/>
    </row>
    <row r="22" spans="1:7" s="23" customFormat="1" ht="20.25" customHeight="1">
      <c r="A22" s="19" t="s">
        <v>113</v>
      </c>
      <c r="B22" s="19">
        <f aca="true" t="shared" si="2" ref="B22:G22">B18+B19</f>
        <v>159988</v>
      </c>
      <c r="C22" s="19">
        <f t="shared" si="2"/>
        <v>1282401</v>
      </c>
      <c r="D22" s="19">
        <f t="shared" si="2"/>
        <v>2535878</v>
      </c>
      <c r="E22" s="19">
        <f t="shared" si="2"/>
        <v>-40464</v>
      </c>
      <c r="F22" s="19">
        <f t="shared" si="2"/>
        <v>12006138</v>
      </c>
      <c r="G22" s="19">
        <f t="shared" si="2"/>
        <v>15943941</v>
      </c>
    </row>
    <row r="23" spans="1:7" ht="14.25" customHeight="1">
      <c r="A23" s="20" t="s">
        <v>114</v>
      </c>
      <c r="B23" s="20">
        <v>0</v>
      </c>
      <c r="C23" s="20">
        <v>0</v>
      </c>
      <c r="D23" s="20"/>
      <c r="E23" s="20">
        <v>0</v>
      </c>
      <c r="F23" s="26">
        <f>фхд!C29</f>
        <v>778776</v>
      </c>
      <c r="G23" s="20">
        <f>SUM(B23:F23)</f>
        <v>778776</v>
      </c>
    </row>
    <row r="24" spans="1:7" ht="21" customHeight="1">
      <c r="A24" s="20" t="s">
        <v>56</v>
      </c>
      <c r="B24" s="20">
        <v>0</v>
      </c>
      <c r="C24" s="20">
        <v>0</v>
      </c>
      <c r="D24" s="20">
        <f>фхд!C37</f>
        <v>-520793</v>
      </c>
      <c r="E24" s="20"/>
      <c r="F24" s="20"/>
      <c r="G24" s="20">
        <f>SUM(B24:F24)</f>
        <v>-520793</v>
      </c>
    </row>
    <row r="25" spans="1:7" s="23" customFormat="1" ht="6.75" thickBot="1">
      <c r="A25" s="25"/>
      <c r="B25" s="25"/>
      <c r="C25" s="25"/>
      <c r="D25" s="25"/>
      <c r="E25" s="25"/>
      <c r="F25" s="25"/>
      <c r="G25" s="25"/>
    </row>
    <row r="26" spans="1:7" ht="12">
      <c r="A26" s="20"/>
      <c r="B26" s="20"/>
      <c r="C26" s="20"/>
      <c r="D26" s="20"/>
      <c r="E26" s="20"/>
      <c r="F26" s="20"/>
      <c r="G26" s="20"/>
    </row>
    <row r="27" spans="1:7" s="24" customFormat="1" ht="12">
      <c r="A27" s="19" t="s">
        <v>57</v>
      </c>
      <c r="B27" s="19">
        <f>SUM(B23:B26)</f>
        <v>0</v>
      </c>
      <c r="C27" s="19">
        <f>SUM(C23:C26)</f>
        <v>0</v>
      </c>
      <c r="D27" s="19">
        <f>SUM(D23:D26)</f>
        <v>-520793</v>
      </c>
      <c r="E27" s="19">
        <f>SUM(E23:E26)</f>
        <v>0</v>
      </c>
      <c r="F27" s="19">
        <f>SUM(F23:F26)</f>
        <v>778776</v>
      </c>
      <c r="G27" s="19">
        <f>G23+G24</f>
        <v>257983</v>
      </c>
    </row>
    <row r="28" spans="1:7" s="23" customFormat="1" ht="6.75" thickBot="1">
      <c r="A28" s="25"/>
      <c r="B28" s="25"/>
      <c r="C28" s="25"/>
      <c r="D28" s="25"/>
      <c r="E28" s="25"/>
      <c r="F28" s="25"/>
      <c r="G28" s="25"/>
    </row>
    <row r="29" spans="1:7" ht="12">
      <c r="A29" s="20"/>
      <c r="B29" s="20"/>
      <c r="C29" s="20"/>
      <c r="D29" s="20"/>
      <c r="E29" s="20"/>
      <c r="F29" s="20"/>
      <c r="G29" s="20"/>
    </row>
    <row r="30" spans="1:7" ht="12">
      <c r="A30" s="20" t="s">
        <v>55</v>
      </c>
      <c r="B30" s="20">
        <v>0</v>
      </c>
      <c r="C30" s="20">
        <v>0</v>
      </c>
      <c r="D30" s="20"/>
      <c r="E30" s="20">
        <v>0</v>
      </c>
      <c r="F30" s="20">
        <v>0</v>
      </c>
      <c r="G30" s="20">
        <f>SUM(B30:F30)</f>
        <v>0</v>
      </c>
    </row>
    <row r="31" spans="1:7" s="23" customFormat="1" ht="6.75" thickBot="1">
      <c r="A31" s="25"/>
      <c r="B31" s="25"/>
      <c r="C31" s="25"/>
      <c r="D31" s="25"/>
      <c r="E31" s="25"/>
      <c r="F31" s="25"/>
      <c r="G31" s="25"/>
    </row>
    <row r="32" spans="1:7" ht="12">
      <c r="A32" s="20"/>
      <c r="B32" s="20"/>
      <c r="C32" s="20"/>
      <c r="D32" s="20"/>
      <c r="E32" s="20"/>
      <c r="F32" s="20"/>
      <c r="G32" s="20"/>
    </row>
    <row r="33" spans="1:8" ht="12">
      <c r="A33" s="19" t="s">
        <v>115</v>
      </c>
      <c r="B33" s="19">
        <f aca="true" t="shared" si="3" ref="B33:G33">B22+B27+B30</f>
        <v>159988</v>
      </c>
      <c r="C33" s="19">
        <f t="shared" si="3"/>
        <v>1282401</v>
      </c>
      <c r="D33" s="19">
        <f t="shared" si="3"/>
        <v>2015085</v>
      </c>
      <c r="E33" s="19">
        <f t="shared" si="3"/>
        <v>-40464</v>
      </c>
      <c r="F33" s="19">
        <f t="shared" si="3"/>
        <v>12784914</v>
      </c>
      <c r="G33" s="19">
        <f t="shared" si="3"/>
        <v>16201924</v>
      </c>
      <c r="H33" s="26"/>
    </row>
    <row r="34" spans="1:7" s="23" customFormat="1" ht="6.75" thickBot="1">
      <c r="A34" s="25"/>
      <c r="B34" s="25"/>
      <c r="C34" s="25"/>
      <c r="D34" s="25"/>
      <c r="E34" s="25"/>
      <c r="F34" s="25"/>
      <c r="G34" s="25"/>
    </row>
    <row r="35" spans="1:7" ht="12">
      <c r="A35" s="20"/>
      <c r="B35" s="20"/>
      <c r="C35" s="20"/>
      <c r="D35" s="20"/>
      <c r="E35" s="20"/>
      <c r="F35" s="20"/>
      <c r="G35" s="20"/>
    </row>
    <row r="36" spans="6:7" ht="12">
      <c r="F36" s="77">
        <f>F33-Баланс!B39</f>
        <v>0</v>
      </c>
      <c r="G36" s="77">
        <f>G33-Баланс!B42</f>
        <v>0.4888099990785122</v>
      </c>
    </row>
    <row r="37" ht="12">
      <c r="F37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="90" zoomScaleNormal="90" zoomScalePageLayoutView="0" workbookViewId="0" topLeftCell="A16">
      <selection activeCell="C58" sqref="C58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5">
      <c r="A1" s="1" t="s">
        <v>58</v>
      </c>
    </row>
    <row r="6" spans="1:3" s="31" customFormat="1" ht="12.75" thickBot="1">
      <c r="A6" s="29" t="s">
        <v>59</v>
      </c>
      <c r="B6" s="30" t="s">
        <v>117</v>
      </c>
      <c r="C6" s="30" t="s">
        <v>116</v>
      </c>
    </row>
    <row r="7" spans="1:3" s="34" customFormat="1" ht="12">
      <c r="A7" s="32"/>
      <c r="B7" s="33"/>
      <c r="C7" s="33"/>
    </row>
    <row r="8" spans="1:3" s="34" customFormat="1" ht="12">
      <c r="A8" s="35" t="s">
        <v>60</v>
      </c>
      <c r="B8" s="36"/>
      <c r="C8" s="36"/>
    </row>
    <row r="9" spans="1:3" ht="12">
      <c r="A9" s="36"/>
      <c r="B9" s="36"/>
      <c r="C9" s="36"/>
    </row>
    <row r="10" spans="1:3" ht="12">
      <c r="A10" s="36" t="s">
        <v>61</v>
      </c>
      <c r="B10" s="37"/>
      <c r="C10" s="37"/>
    </row>
    <row r="11" spans="1:3" ht="12">
      <c r="A11" s="36" t="s">
        <v>62</v>
      </c>
      <c r="B11" s="37">
        <v>6264579</v>
      </c>
      <c r="C11" s="37">
        <v>6569832</v>
      </c>
    </row>
    <row r="12" spans="1:3" ht="12">
      <c r="A12" s="36" t="s">
        <v>63</v>
      </c>
      <c r="B12" s="37"/>
      <c r="C12" s="37"/>
    </row>
    <row r="13" spans="1:3" ht="12">
      <c r="A13" s="36" t="s">
        <v>70</v>
      </c>
      <c r="B13" s="37">
        <v>3059</v>
      </c>
      <c r="C13" s="37">
        <v>5306</v>
      </c>
    </row>
    <row r="14" spans="1:3" ht="12">
      <c r="A14" s="36" t="s">
        <v>100</v>
      </c>
      <c r="B14" s="76" t="s">
        <v>91</v>
      </c>
      <c r="C14" s="76" t="s">
        <v>91</v>
      </c>
    </row>
    <row r="15" spans="1:3" ht="12">
      <c r="A15" s="36" t="s">
        <v>101</v>
      </c>
      <c r="B15" s="37">
        <v>433891</v>
      </c>
      <c r="C15" s="76">
        <v>137664</v>
      </c>
    </row>
    <row r="16" spans="1:3" ht="12">
      <c r="A16" s="36"/>
      <c r="B16" s="37"/>
      <c r="C16" s="37"/>
    </row>
    <row r="17" spans="1:3" ht="12">
      <c r="A17" s="36" t="s">
        <v>64</v>
      </c>
      <c r="B17" s="37"/>
      <c r="C17" s="37"/>
    </row>
    <row r="18" spans="1:3" ht="12">
      <c r="A18" s="36" t="s">
        <v>65</v>
      </c>
      <c r="B18" s="28">
        <v>-3246441</v>
      </c>
      <c r="C18" s="28">
        <v>-1146060</v>
      </c>
    </row>
    <row r="19" spans="1:3" ht="12">
      <c r="A19" s="36" t="s">
        <v>66</v>
      </c>
      <c r="B19" s="28">
        <v>-1011956</v>
      </c>
      <c r="C19" s="28">
        <v>-922138</v>
      </c>
    </row>
    <row r="20" spans="1:3" ht="12">
      <c r="A20" s="36" t="s">
        <v>67</v>
      </c>
      <c r="B20" s="28">
        <v>-1203373</v>
      </c>
      <c r="C20" s="28">
        <v>-789422</v>
      </c>
    </row>
    <row r="21" spans="1:3" ht="12">
      <c r="A21" s="36" t="s">
        <v>68</v>
      </c>
      <c r="B21" s="28">
        <v>-2681136</v>
      </c>
      <c r="C21" s="28">
        <v>-1850726</v>
      </c>
    </row>
    <row r="22" spans="1:3" ht="12">
      <c r="A22" s="36" t="s">
        <v>69</v>
      </c>
      <c r="B22" s="28">
        <v>-106167</v>
      </c>
      <c r="C22" s="28">
        <v>-236305</v>
      </c>
    </row>
    <row r="23" spans="1:3" ht="12">
      <c r="A23" s="36" t="s">
        <v>70</v>
      </c>
      <c r="B23" s="28">
        <v>-360478</v>
      </c>
      <c r="C23" s="28">
        <v>-382776</v>
      </c>
    </row>
    <row r="24" spans="1:3" ht="12.75" thickBot="1">
      <c r="A24" s="38"/>
      <c r="B24" s="38"/>
      <c r="C24" s="38"/>
    </row>
    <row r="25" spans="1:3" ht="12">
      <c r="A25" s="35"/>
      <c r="B25" s="36"/>
      <c r="C25" s="36"/>
    </row>
    <row r="26" spans="1:3" ht="12">
      <c r="A26" s="35" t="s">
        <v>71</v>
      </c>
      <c r="B26" s="83">
        <f>SUM(B11:B23)</f>
        <v>-1908022</v>
      </c>
      <c r="C26" s="83">
        <f>SUM(C11:C23)</f>
        <v>1385375</v>
      </c>
    </row>
    <row r="27" spans="1:3" ht="12">
      <c r="A27" s="35" t="s">
        <v>72</v>
      </c>
      <c r="B27" s="83"/>
      <c r="C27" s="83"/>
    </row>
    <row r="28" spans="1:3" ht="12.75" thickBot="1">
      <c r="A28" s="39"/>
      <c r="B28" s="39"/>
      <c r="C28" s="39"/>
    </row>
    <row r="29" spans="1:3" ht="12">
      <c r="A29" s="35"/>
      <c r="B29" s="36"/>
      <c r="C29" s="36"/>
    </row>
    <row r="30" spans="1:3" ht="12">
      <c r="A30" s="35" t="s">
        <v>73</v>
      </c>
      <c r="B30" s="36"/>
      <c r="C30" s="36"/>
    </row>
    <row r="31" spans="1:3" ht="12">
      <c r="A31" s="36"/>
      <c r="B31" s="36"/>
      <c r="C31" s="36"/>
    </row>
    <row r="32" spans="1:3" ht="12">
      <c r="A32" s="36" t="s">
        <v>74</v>
      </c>
      <c r="B32" s="28">
        <v>-811921</v>
      </c>
      <c r="C32" s="28">
        <v>-757830</v>
      </c>
    </row>
    <row r="33" spans="1:3" ht="24">
      <c r="A33" s="36" t="s">
        <v>118</v>
      </c>
      <c r="B33" s="28">
        <v>-3425</v>
      </c>
      <c r="C33" s="28">
        <v>-2085</v>
      </c>
    </row>
    <row r="34" spans="1:3" ht="12.75" thickBot="1">
      <c r="A34" s="38"/>
      <c r="B34" s="38"/>
      <c r="C34" s="38"/>
    </row>
    <row r="35" spans="1:3" ht="12">
      <c r="A35" s="35"/>
      <c r="B35" s="36"/>
      <c r="C35" s="36"/>
    </row>
    <row r="36" spans="1:3" ht="24">
      <c r="A36" s="35" t="s">
        <v>75</v>
      </c>
      <c r="B36" s="19">
        <f>SUM(B32:B33)</f>
        <v>-815346</v>
      </c>
      <c r="C36" s="19">
        <f>SUM(C32:C33)</f>
        <v>-759915</v>
      </c>
    </row>
    <row r="37" spans="1:3" ht="12.75" thickBot="1">
      <c r="A37" s="39"/>
      <c r="B37" s="39"/>
      <c r="C37" s="38"/>
    </row>
    <row r="38" spans="1:3" ht="12">
      <c r="A38" s="35"/>
      <c r="B38" s="36"/>
      <c r="C38" s="36"/>
    </row>
    <row r="39" spans="1:3" ht="12">
      <c r="A39" s="35" t="s">
        <v>76</v>
      </c>
      <c r="B39" s="36"/>
      <c r="C39" s="36"/>
    </row>
    <row r="40" spans="1:3" ht="12">
      <c r="A40" s="36"/>
      <c r="B40" s="36"/>
      <c r="C40" s="36"/>
    </row>
    <row r="41" spans="1:3" ht="12">
      <c r="A41" s="36" t="s">
        <v>77</v>
      </c>
      <c r="B41" s="72">
        <v>3568385</v>
      </c>
      <c r="C41" s="72">
        <v>700446</v>
      </c>
    </row>
    <row r="42" spans="1:3" ht="12">
      <c r="A42" s="36" t="s">
        <v>78</v>
      </c>
      <c r="B42" s="28">
        <v>-4201044</v>
      </c>
      <c r="C42" s="28">
        <v>-561931</v>
      </c>
    </row>
    <row r="43" spans="1:3" ht="12">
      <c r="A43" s="36" t="s">
        <v>79</v>
      </c>
      <c r="B43" s="28">
        <v>-322</v>
      </c>
      <c r="C43" s="28">
        <v>-184</v>
      </c>
    </row>
    <row r="44" spans="1:3" ht="12.75" thickBot="1">
      <c r="A44" s="39"/>
      <c r="B44" s="38"/>
      <c r="C44" s="38"/>
    </row>
    <row r="45" spans="1:3" ht="12">
      <c r="A45" s="35"/>
      <c r="B45" s="35"/>
      <c r="C45" s="35"/>
    </row>
    <row r="46" spans="1:3" ht="12">
      <c r="A46" s="35" t="s">
        <v>80</v>
      </c>
      <c r="B46" s="83">
        <f>SUM(B41:B43)</f>
        <v>-632981</v>
      </c>
      <c r="C46" s="84">
        <f>SUM(C41:C43)</f>
        <v>138331</v>
      </c>
    </row>
    <row r="47" spans="1:3" ht="12">
      <c r="A47" s="35" t="s">
        <v>81</v>
      </c>
      <c r="B47" s="83"/>
      <c r="C47" s="84"/>
    </row>
    <row r="48" spans="1:3" ht="12.75" thickBot="1">
      <c r="A48" s="39"/>
      <c r="B48" s="39"/>
      <c r="C48" s="39"/>
    </row>
    <row r="49" spans="1:3" ht="12">
      <c r="A49" s="36"/>
      <c r="B49" s="36"/>
      <c r="C49" s="36"/>
    </row>
    <row r="50" spans="1:3" ht="24">
      <c r="A50" s="35" t="s">
        <v>82</v>
      </c>
      <c r="B50" s="82">
        <f>B26+B36+B46</f>
        <v>-3356349</v>
      </c>
      <c r="C50" s="85">
        <f>C26+C36+C46</f>
        <v>763791</v>
      </c>
    </row>
    <row r="51" spans="1:3" ht="12">
      <c r="A51" s="36"/>
      <c r="B51" s="82"/>
      <c r="C51" s="85"/>
    </row>
    <row r="52" spans="1:3" ht="12">
      <c r="A52" s="36" t="s">
        <v>83</v>
      </c>
      <c r="B52" s="37">
        <f>Баланс!C23</f>
        <v>5963108</v>
      </c>
      <c r="C52" s="37">
        <v>879670</v>
      </c>
    </row>
    <row r="53" spans="1:3" ht="12.75" thickBot="1">
      <c r="A53" s="38"/>
      <c r="B53" s="38"/>
      <c r="C53" s="38"/>
    </row>
    <row r="54" spans="1:3" ht="12">
      <c r="A54" s="35"/>
      <c r="B54" s="36"/>
      <c r="C54" s="36"/>
    </row>
    <row r="55" spans="1:3" ht="12">
      <c r="A55" s="35" t="s">
        <v>84</v>
      </c>
      <c r="B55" s="40">
        <f>B50+B52</f>
        <v>2606759</v>
      </c>
      <c r="C55" s="41">
        <f>SUM(C50:C52)</f>
        <v>1643461</v>
      </c>
    </row>
    <row r="56" spans="1:3" ht="12.75" thickBot="1">
      <c r="A56" s="42"/>
      <c r="B56" s="43"/>
      <c r="C56" s="43"/>
    </row>
    <row r="57" spans="1:3" ht="13.5" thickTop="1">
      <c r="A57" s="44"/>
      <c r="B57" s="45">
        <f>B55-Баланс!B23</f>
        <v>0</v>
      </c>
      <c r="C57"/>
    </row>
    <row r="59" ht="12">
      <c r="B59" s="28">
        <f>B50+B52-B55</f>
        <v>0</v>
      </c>
    </row>
    <row r="81" s="46" customFormat="1" ht="12"/>
  </sheetData>
  <sheetProtection/>
  <mergeCells count="6">
    <mergeCell ref="B50:B51"/>
    <mergeCell ref="B46:B47"/>
    <mergeCell ref="B26:B27"/>
    <mergeCell ref="C26:C27"/>
    <mergeCell ref="C46:C47"/>
    <mergeCell ref="C50:C5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2017-11-03T11:01:03Z</cp:lastPrinted>
  <dcterms:created xsi:type="dcterms:W3CDTF">2014-07-30T08:42:50Z</dcterms:created>
  <dcterms:modified xsi:type="dcterms:W3CDTF">2018-04-28T07:40:06Z</dcterms:modified>
  <cp:category/>
  <cp:version/>
  <cp:contentType/>
  <cp:contentStatus/>
</cp:coreProperties>
</file>