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Azheketay\AppData\Local\Microsoft\Windows\INetCache\Content.Outlook\MG2K81QT\"/>
    </mc:Choice>
  </mc:AlternateContent>
  <xr:revisionPtr revIDLastSave="0" documentId="13_ncr:1_{1CB22306-9D34-4754-B5FC-B4B13CF566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TOC_250003" localSheetId="2">Ф3!$A$2</definedName>
    <definedName name="_TOC_250004" localSheetId="3">Ф4!#REF!</definedName>
    <definedName name="_TOC_250005" localSheetId="1">Ф2!$A$2</definedName>
    <definedName name="_TOC_250006" localSheetId="0">Ф1!$A$2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B41" i="3"/>
  <c r="C19" i="2"/>
  <c r="C18" i="1"/>
  <c r="B36" i="3"/>
  <c r="B14" i="3"/>
  <c r="B25" i="3" s="1"/>
  <c r="D11" i="4"/>
  <c r="B11" i="4"/>
  <c r="B31" i="3"/>
  <c r="C36" i="3"/>
  <c r="C31" i="3"/>
  <c r="C14" i="3"/>
  <c r="C25" i="3" s="1"/>
  <c r="C27" i="3" s="1"/>
  <c r="C28" i="2"/>
  <c r="C13" i="2"/>
  <c r="C9" i="2"/>
  <c r="D28" i="2"/>
  <c r="D19" i="2"/>
  <c r="D13" i="2"/>
  <c r="D9" i="2"/>
  <c r="D18" i="1"/>
  <c r="C27" i="1"/>
  <c r="D27" i="1"/>
  <c r="D23" i="1"/>
  <c r="C23" i="1"/>
  <c r="C39" i="3" l="1"/>
  <c r="C41" i="3" s="1"/>
  <c r="D14" i="2"/>
  <c r="D16" i="2" s="1"/>
  <c r="D29" i="2" s="1"/>
  <c r="D31" i="2" s="1"/>
  <c r="D33" i="2" s="1"/>
  <c r="C14" i="2"/>
  <c r="C16" i="2" s="1"/>
  <c r="C29" i="2" s="1"/>
  <c r="C31" i="2" s="1"/>
  <c r="C33" i="2" s="1"/>
  <c r="D28" i="1"/>
  <c r="C28" i="1"/>
  <c r="B27" i="3"/>
  <c r="B39" i="3" l="1"/>
</calcChain>
</file>

<file path=xl/sharedStrings.xml><?xml version="1.0" encoding="utf-8"?>
<sst xmlns="http://schemas.openxmlformats.org/spreadsheetml/2006/main" count="147" uniqueCount="105">
  <si>
    <t>Активы</t>
  </si>
  <si>
    <t>Денежные средства и их эквиваленты</t>
  </si>
  <si>
    <t>Средства в кредитных организациях</t>
  </si>
  <si>
    <t>–</t>
  </si>
  <si>
    <t>−</t>
  </si>
  <si>
    <t>Чистые инвестиции в финансовую аренду</t>
  </si>
  <si>
    <t>Инвестиционная недвижимость</t>
  </si>
  <si>
    <t>Авансы уплаченные за товарно-материальные запасы</t>
  </si>
  <si>
    <t>Налог на добавленную стоимость к возмещению</t>
  </si>
  <si>
    <t>Основные средства и активы в форме права пользования</t>
  </si>
  <si>
    <t>Нематериальные активы</t>
  </si>
  <si>
    <t>Активы по текущему корпоративному подоходному налогу</t>
  </si>
  <si>
    <t>Активы по отложенному подоходному налогу</t>
  </si>
  <si>
    <t>Прочие активы</t>
  </si>
  <si>
    <t>Итого активы</t>
  </si>
  <si>
    <t>Обязательства</t>
  </si>
  <si>
    <t>Средства кредитных организаций</t>
  </si>
  <si>
    <t>Авансы полученные</t>
  </si>
  <si>
    <t>Прочие обязательства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</si>
  <si>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</si>
  <si>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</si>
  <si>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</si>
  <si>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</si>
  <si>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</si>
  <si>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</si>
  <si>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На 31 декабря 2023 года</t>
  </si>
  <si>
    <t>(В тысячах тенге)</t>
  </si>
  <si>
    <t>Прочие процентные доходы</t>
  </si>
  <si>
    <t>Прочая процентная выручка</t>
  </si>
  <si>
    <t>Итого процентные доходы</t>
  </si>
  <si>
    <t>Процентные расходы</t>
  </si>
  <si>
    <t>Прочие процентные расходы</t>
  </si>
  <si>
    <t>Итого процентные расходы</t>
  </si>
  <si>
    <t>Чистый процентный доход до расходов по кредитным убыткам</t>
  </si>
  <si>
    <t>(Расходы)/доходы по кредитным убыткам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</si>
  <si>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</si>
  <si>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</si>
  <si>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</si>
  <si>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</si>
  <si>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Амортизация</t>
  </si>
  <si>
    <t>Чистые доходы/(убытки) по операциям в иностранной</t>
  </si>
  <si>
    <t>валюте</t>
  </si>
  <si>
    <t>Чистые доходы/(убытки) по операциям, связанным с</t>
  </si>
  <si>
    <t>инвестиционной недвижимостью</t>
  </si>
  <si>
    <t>Прочие операционные расходы</t>
  </si>
  <si>
    <t>Непроцентные расходы</t>
  </si>
  <si>
    <t>Прибыль до расходов по корпоративному подоходному налогу</t>
  </si>
  <si>
    <t>Экономия по корпоративному подоходному налогу</t>
  </si>
  <si>
    <t>Прибыль за год</t>
  </si>
  <si>
    <t>Прочий совокупный доход</t>
  </si>
  <si>
    <t>Итого совокупный доход за год</t>
  </si>
  <si>
    <t>Базовая и разводнённая прибыль на акцию (в тенге)</t>
  </si>
  <si>
    <t>Чистый процентный доход после расходов по кредитным убыткам</t>
  </si>
  <si>
    <t>Прим.</t>
  </si>
  <si>
    <t>Денежные потоки от операционной деятельности</t>
  </si>
  <si>
    <t>Проценты полученные</t>
  </si>
  <si>
    <t>Проценты выплаченные</t>
  </si>
  <si>
    <t>Доходы от операционной аренды полученные</t>
  </si>
  <si>
    <t>Доходы от реализации инвестиционной недвижимости</t>
  </si>
  <si>
    <t>Прочие доходы полученные</t>
  </si>
  <si>
    <t>Расходы на персонал, выплаченные</t>
  </si>
  <si>
    <t>Прочие операционные расходы, выплаченные</t>
  </si>
  <si>
    <t>Чистое (увеличение)/уменьшение в операционных активах</t>
  </si>
  <si>
    <t>Налог на добавленную стоимость и прочие налоги к</t>
  </si>
  <si>
    <t>возмещению</t>
  </si>
  <si>
    <t>Авансы уплаченные</t>
  </si>
  <si>
    <t>Чистое увеличение/(уменьшение) в операционных обязательствах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</si>
  <si>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</si>
  <si>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выплаченный</t>
  </si>
  <si>
    <t>Денежные средства от инвестиционной деятельности</t>
  </si>
  <si>
    <t>Приобретение основных средств</t>
  </si>
  <si>
    <t>Поступления от реализации инвестиционной недвижимости</t>
  </si>
  <si>
    <t>Денежные потоки от финансовой деятельности</t>
  </si>
  <si>
    <t>Получение средств кредитных организаций</t>
  </si>
  <si>
    <t>Погашение средств кредитных организаций</t>
  </si>
  <si>
    <t>Платежи по аренде</t>
  </si>
  <si>
    <t>Влияние ожидаемых кредитных убытков на денежные средства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</si>
  <si>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</si>
  <si>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</si>
  <si>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Денежные потоки от операционной деятельности до изменений в операционных активах и обязательствах</t>
  </si>
  <si>
    <t xml:space="preserve">Чистое расходование денежных средств в операционной деятельности 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</si>
  <si>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</si>
  <si>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</si>
  <si>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</si>
  <si>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(уменьшение)/увеличение денежных средств и их эквивалентов</t>
  </si>
  <si>
    <t>На 1 января 2022 года</t>
  </si>
  <si>
    <t>На 31 декабря 2022 года</t>
  </si>
  <si>
    <t>Нераспре- делённая прибыль</t>
  </si>
  <si>
    <t>Прочие (расходы)/доходы от (обесценения и создания)/расформирования резервов</t>
  </si>
  <si>
    <t>Урпежанов С.Б.</t>
  </si>
  <si>
    <t>Кенжибекова Б.А.</t>
  </si>
  <si>
    <t>Заместитель Председателя Правления</t>
  </si>
  <si>
    <t>Главный бухгалтер</t>
  </si>
  <si>
    <t>АО «ForteLeasing» (ФортеЛизинг), ранее АО «Темiрлизинг»</t>
  </si>
  <si>
    <t>Отчет о финансовом положении</t>
  </si>
  <si>
    <t>Отчет о совокупном доходе</t>
  </si>
  <si>
    <t>Примечание</t>
  </si>
  <si>
    <t>1 января 2024 года</t>
  </si>
  <si>
    <t>на 1  января 2024 год</t>
  </si>
  <si>
    <t>на 1 января 2023 год</t>
  </si>
  <si>
    <t>За год, завершившийся  на на 1  января 2024г.</t>
  </si>
  <si>
    <t>За год, завершившийся  на 1  января 2023г.</t>
  </si>
  <si>
    <t>За годовой период, завершившийся на 1 января 2024 года</t>
  </si>
  <si>
    <t>Отчет о движении денежных средств</t>
  </si>
  <si>
    <t>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</si>
</sst>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Garamond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i/>
      <sz val="9.5"/>
      <color theme="1"/>
      <name val="Garamond"/>
      <family val="1"/>
      <charset val="204"/>
    </font>
    <font>
      <b/>
      <i/>
      <sz val="10.5"/>
      <color theme="1"/>
      <name val="Garamond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0" xfId="1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164" fontId="1" fillId="0" borderId="2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164" fontId="1" fillId="0" borderId="3" xfId="1" applyNumberFormat="1" applyFont="1" applyBorder="1" applyAlignment="1">
      <alignment horizontal="right" vertical="center" wrapText="1"/>
    </xf>
    <xf numFmtId="164" fontId="5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0" fontId="1" fillId="0" borderId="0" xfId="2" applyFont="1" applyAlignment="1">
      <alignment vertical="center"/>
    </xf>
    <xf numFmtId="0" fontId="4" fillId="0" borderId="0" xfId="2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3" fontId="1" fillId="0" borderId="0" xfId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3">
    <cellStyle name="Обычный" xfId="0" builtinId="0"/>
    <cellStyle name="Обычный 5" xfId="2" xr:uid="{FAFEBF32-7764-4656-B137-7183EE1A0D8E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O14" sqref="O14"/>
    </sheetView>
  </sheetViews>
  <sheetFormatPr defaultRowHeight="15" x14ac:dyDescent="0.25"/>
  <cols>
    <col min="1" max="1" width="41" customWidth="1"/>
    <col min="2" max="2" width="10.7109375" customWidth="1"/>
    <col min="3" max="3" width="23" customWidth="1"/>
    <col min="4" max="4" width="22.28515625" bestFit="1" customWidth="1"/>
  </cols>
  <sheetData>
    <row r="1" spans="1:4" x14ac:dyDescent="0.25">
      <c r="A1" s="32" t="s">
        <v>93</v>
      </c>
      <c r="B1" s="32"/>
      <c r="C1" s="32"/>
      <c r="D1" s="32"/>
    </row>
    <row r="2" spans="1:4" ht="15.75" x14ac:dyDescent="0.25">
      <c r="A2" s="34" t="s">
        <v>94</v>
      </c>
      <c r="B2" s="34"/>
      <c r="C2" s="9"/>
    </row>
    <row r="3" spans="1:4" x14ac:dyDescent="0.25">
      <c r="A3" s="24" t="s">
        <v>97</v>
      </c>
    </row>
    <row r="4" spans="1:4" x14ac:dyDescent="0.25">
      <c r="A4" s="25" t="s">
        <v>26</v>
      </c>
    </row>
    <row r="5" spans="1:4" ht="15.75" thickBot="1" x14ac:dyDescent="0.3">
      <c r="B5" s="28" t="s">
        <v>53</v>
      </c>
      <c r="C5" s="27" t="s">
        <v>98</v>
      </c>
      <c r="D5" s="27" t="s">
        <v>99</v>
      </c>
    </row>
    <row r="6" spans="1:4" x14ac:dyDescent="0.25">
      <c r="A6" s="1" t="s">
        <v>0</v>
      </c>
      <c r="B6" s="5"/>
      <c r="C6" s="2"/>
      <c r="D6" s="2"/>
    </row>
    <row r="7" spans="1:4" x14ac:dyDescent="0.25">
      <c r="A7" s="3" t="s">
        <v>1</v>
      </c>
      <c r="B7" s="4">
        <v>1</v>
      </c>
      <c r="C7" s="14">
        <v>357130</v>
      </c>
      <c r="D7" s="14">
        <v>553671</v>
      </c>
    </row>
    <row r="8" spans="1:4" x14ac:dyDescent="0.25">
      <c r="A8" s="3" t="s">
        <v>2</v>
      </c>
      <c r="B8" s="4"/>
      <c r="C8" s="14" t="s">
        <v>3</v>
      </c>
      <c r="D8" s="14" t="s">
        <v>4</v>
      </c>
    </row>
    <row r="9" spans="1:4" x14ac:dyDescent="0.25">
      <c r="A9" s="3" t="s">
        <v>5</v>
      </c>
      <c r="B9" s="4">
        <v>3</v>
      </c>
      <c r="C9" s="14">
        <v>16697870</v>
      </c>
      <c r="D9" s="14">
        <v>11054737</v>
      </c>
    </row>
    <row r="10" spans="1:4" x14ac:dyDescent="0.25">
      <c r="A10" s="3" t="s">
        <v>6</v>
      </c>
      <c r="B10" s="26">
        <v>4</v>
      </c>
      <c r="C10" s="14">
        <v>43283</v>
      </c>
      <c r="D10" s="14">
        <v>47801</v>
      </c>
    </row>
    <row r="11" spans="1:4" ht="25.5" x14ac:dyDescent="0.25">
      <c r="A11" s="3" t="s">
        <v>7</v>
      </c>
      <c r="B11" s="4"/>
      <c r="C11" s="14">
        <v>1745103</v>
      </c>
      <c r="D11" s="14">
        <v>346232</v>
      </c>
    </row>
    <row r="12" spans="1:4" x14ac:dyDescent="0.25">
      <c r="A12" s="3" t="s">
        <v>8</v>
      </c>
      <c r="B12" s="5"/>
      <c r="C12" s="14">
        <v>1022551</v>
      </c>
      <c r="D12" s="14">
        <v>597152</v>
      </c>
    </row>
    <row r="13" spans="1:4" ht="25.5" x14ac:dyDescent="0.25">
      <c r="A13" s="3" t="s">
        <v>9</v>
      </c>
      <c r="B13" s="5"/>
      <c r="C13" s="14">
        <v>35773</v>
      </c>
      <c r="D13" s="14">
        <v>66696</v>
      </c>
    </row>
    <row r="14" spans="1:4" x14ac:dyDescent="0.25">
      <c r="A14" s="3" t="s">
        <v>10</v>
      </c>
      <c r="B14" s="5"/>
      <c r="C14" s="14">
        <v>478</v>
      </c>
      <c r="D14" s="14">
        <v>807</v>
      </c>
    </row>
    <row r="15" spans="1:4" ht="25.5" x14ac:dyDescent="0.25">
      <c r="A15" s="3" t="s">
        <v>11</v>
      </c>
      <c r="B15" s="5"/>
      <c r="C15" s="14">
        <v>41339</v>
      </c>
      <c r="D15" s="14">
        <v>42855</v>
      </c>
    </row>
    <row r="16" spans="1:4" x14ac:dyDescent="0.25">
      <c r="A16" s="3" t="s">
        <v>12</v>
      </c>
      <c r="B16" s="4"/>
      <c r="C16" s="14">
        <v>28331</v>
      </c>
      <c r="D16" s="14">
        <v>26713</v>
      </c>
    </row>
    <row r="17" spans="1:4" ht="15.75" thickBot="1" x14ac:dyDescent="0.3">
      <c r="A17" s="3" t="s">
        <v>13</v>
      </c>
      <c r="B17" s="4">
        <v>5</v>
      </c>
      <c r="C17" s="16">
        <v>350294</v>
      </c>
      <c r="D17" s="16">
        <v>451539</v>
      </c>
    </row>
    <row r="18" spans="1:4" ht="15.75" thickBot="1" x14ac:dyDescent="0.3">
      <c r="A18" s="1" t="s">
        <v>14</v>
      </c>
      <c r="B18" s="5"/>
      <c r="C18" s="17">
        <f>SUM(C7:C17)</f>
        <v>20322152</v>
      </c>
      <c r="D18" s="17">
        <f>SUM(D7:D17)</f>
        <v>13188203</v>
      </c>
    </row>
    <row r="19" spans="1:4" ht="15.75" thickTop="1" x14ac:dyDescent="0.25">
      <c r="A19" s="1" t="s">
        <v>15</v>
      </c>
      <c r="B19" s="7"/>
      <c r="C19" s="18"/>
      <c r="D19" s="18"/>
    </row>
    <row r="20" spans="1:4" x14ac:dyDescent="0.25">
      <c r="A20" s="3" t="s">
        <v>16</v>
      </c>
      <c r="B20" s="4">
        <v>6</v>
      </c>
      <c r="C20" s="14">
        <v>12397662</v>
      </c>
      <c r="D20" s="14">
        <v>7330710</v>
      </c>
    </row>
    <row r="21" spans="1:4" x14ac:dyDescent="0.25">
      <c r="A21" s="3" t="s">
        <v>17</v>
      </c>
      <c r="B21" s="4">
        <v>7</v>
      </c>
      <c r="C21" s="14">
        <v>837948</v>
      </c>
      <c r="D21" s="14">
        <v>261593</v>
      </c>
    </row>
    <row r="22" spans="1:4" ht="15.75" thickBot="1" x14ac:dyDescent="0.3">
      <c r="A22" s="3" t="s">
        <v>18</v>
      </c>
      <c r="B22" s="4">
        <v>8</v>
      </c>
      <c r="C22" s="16">
        <v>163646</v>
      </c>
      <c r="D22" s="16">
        <v>112909</v>
      </c>
    </row>
    <row r="23" spans="1:4" ht="15.75" thickBot="1" x14ac:dyDescent="0.3">
      <c r="A23" s="1" t="s">
        <v>19</v>
      </c>
      <c r="B23" s="5"/>
      <c r="C23" s="15">
        <f>SUM(C20:C22)</f>
        <v>13399256</v>
      </c>
      <c r="D23" s="15">
        <f>SUM(D20:D22)</f>
        <v>7705212</v>
      </c>
    </row>
    <row r="24" spans="1:4" x14ac:dyDescent="0.25">
      <c r="A24" s="1" t="s">
        <v>20</v>
      </c>
      <c r="B24" s="7"/>
      <c r="C24" s="18"/>
      <c r="D24" s="18"/>
    </row>
    <row r="25" spans="1:4" x14ac:dyDescent="0.25">
      <c r="A25" s="3" t="s">
        <v>21</v>
      </c>
      <c r="B25" s="4"/>
      <c r="C25" s="14">
        <v>1684113</v>
      </c>
      <c r="D25" s="14">
        <v>1684113</v>
      </c>
    </row>
    <row r="26" spans="1:4" ht="15.75" thickBot="1" x14ac:dyDescent="0.3">
      <c r="A26" s="3" t="s">
        <v>22</v>
      </c>
      <c r="B26" s="4"/>
      <c r="C26" s="16">
        <v>5238783</v>
      </c>
      <c r="D26" s="16">
        <v>3798878</v>
      </c>
    </row>
    <row r="27" spans="1:4" ht="15.75" thickBot="1" x14ac:dyDescent="0.3">
      <c r="A27" s="1" t="s">
        <v>23</v>
      </c>
      <c r="B27" s="5"/>
      <c r="C27" s="15">
        <f>SUM(C25:C26)</f>
        <v>6922896</v>
      </c>
      <c r="D27" s="15">
        <f>SUM(D25:D26)</f>
        <v>5482991</v>
      </c>
    </row>
    <row r="28" spans="1:4" ht="15.75" thickBot="1" x14ac:dyDescent="0.3">
      <c r="A28" s="1" t="s">
        <v>24</v>
      </c>
      <c r="B28" s="5"/>
      <c r="C28" s="17">
        <f>C27+C23</f>
        <v>20322152</v>
      </c>
      <c r="D28" s="17">
        <f>SUM(D27+D23)</f>
        <v>13188203</v>
      </c>
    </row>
    <row r="29" spans="1:4" ht="15.75" thickTop="1" x14ac:dyDescent="0.25">
      <c r="A29" s="1"/>
      <c r="B29" s="5"/>
      <c r="C29" s="22"/>
      <c r="D29" s="23"/>
    </row>
    <row r="30" spans="1:4" x14ac:dyDescent="0.25">
      <c r="A30" s="1"/>
      <c r="B30" s="5"/>
      <c r="C30" s="22"/>
      <c r="D30" s="23"/>
    </row>
    <row r="31" spans="1:4" x14ac:dyDescent="0.25">
      <c r="A31" s="1"/>
      <c r="B31" s="5"/>
      <c r="C31" s="22"/>
      <c r="D31" s="23"/>
    </row>
    <row r="33" spans="1:3" ht="15" customHeight="1" x14ac:dyDescent="0.25">
      <c r="A33" s="21" t="s">
        <v>89</v>
      </c>
      <c r="B33" s="33" t="s">
        <v>91</v>
      </c>
      <c r="C33" s="33"/>
    </row>
    <row r="34" spans="1:3" ht="15" customHeight="1" x14ac:dyDescent="0.25">
      <c r="A34" s="31"/>
      <c r="B34" s="21"/>
      <c r="C34" s="31"/>
    </row>
    <row r="35" spans="1:3" ht="15" customHeight="1" x14ac:dyDescent="0.25">
      <c r="A35" s="21"/>
      <c r="B35" s="21"/>
      <c r="C35" s="31"/>
    </row>
    <row r="36" spans="1:3" x14ac:dyDescent="0.25">
      <c r="A36" s="31"/>
      <c r="B36" s="31"/>
      <c r="C36" s="31"/>
    </row>
    <row r="37" spans="1:3" x14ac:dyDescent="0.25">
      <c r="A37" s="21" t="s">
        <v>90</v>
      </c>
      <c r="B37" s="33" t="s">
        <v>92</v>
      </c>
      <c r="C37" s="33"/>
    </row>
  </sheetData>
  <mergeCells count="4">
    <mergeCell ref="A1:D1"/>
    <mergeCell ref="B33:C33"/>
    <mergeCell ref="B37:C37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21039-40DF-47AF-A674-8D7457CE0A52}">
  <dimension ref="A1:D42"/>
  <sheetViews>
    <sheetView topLeftCell="A10" workbookViewId="0">
      <selection activeCell="D34" sqref="D34"/>
    </sheetView>
  </sheetViews>
  <sheetFormatPr defaultRowHeight="15" x14ac:dyDescent="0.25"/>
  <cols>
    <col min="1" max="1" width="56.5703125" bestFit="1" customWidth="1"/>
    <col min="3" max="3" width="27.140625" customWidth="1"/>
    <col min="4" max="4" width="24.7109375" customWidth="1"/>
  </cols>
  <sheetData>
    <row r="1" spans="1:4" x14ac:dyDescent="0.25">
      <c r="A1" s="3" t="s">
        <v>93</v>
      </c>
      <c r="B1" s="3"/>
      <c r="C1" s="3"/>
      <c r="D1" s="3"/>
    </row>
    <row r="2" spans="1:4" ht="15.75" x14ac:dyDescent="0.25">
      <c r="A2" s="34" t="s">
        <v>95</v>
      </c>
      <c r="B2" s="34"/>
    </row>
    <row r="3" spans="1:4" ht="15.75" x14ac:dyDescent="0.25">
      <c r="A3" s="8" t="s">
        <v>102</v>
      </c>
    </row>
    <row r="4" spans="1:4" ht="15.75" x14ac:dyDescent="0.25">
      <c r="A4" s="9" t="s">
        <v>26</v>
      </c>
    </row>
    <row r="5" spans="1:4" ht="29.25" thickBot="1" x14ac:dyDescent="0.3">
      <c r="A5" s="35" t="s">
        <v>96</v>
      </c>
      <c r="B5" s="35"/>
      <c r="C5" s="27" t="s">
        <v>100</v>
      </c>
      <c r="D5" s="27" t="s">
        <v>101</v>
      </c>
    </row>
    <row r="6" spans="1:4" x14ac:dyDescent="0.25">
      <c r="A6" s="1" t="s">
        <v>27</v>
      </c>
    </row>
    <row r="7" spans="1:4" x14ac:dyDescent="0.25">
      <c r="A7" s="3" t="s">
        <v>5</v>
      </c>
      <c r="B7" s="4">
        <v>9</v>
      </c>
      <c r="C7" s="14">
        <v>3472914</v>
      </c>
      <c r="D7" s="14">
        <v>1857690</v>
      </c>
    </row>
    <row r="8" spans="1:4" ht="15.75" thickBot="1" x14ac:dyDescent="0.3">
      <c r="A8" s="3" t="s">
        <v>28</v>
      </c>
      <c r="B8" s="4"/>
      <c r="C8" s="16">
        <v>66592</v>
      </c>
      <c r="D8" s="16">
        <v>64038</v>
      </c>
    </row>
    <row r="9" spans="1:4" ht="15.75" thickBot="1" x14ac:dyDescent="0.3">
      <c r="A9" s="1" t="s">
        <v>29</v>
      </c>
      <c r="B9" s="4"/>
      <c r="C9" s="15">
        <f>SUM(C7:C8)</f>
        <v>3539506</v>
      </c>
      <c r="D9" s="15">
        <f>SUM(D7:D8)</f>
        <v>1921728</v>
      </c>
    </row>
    <row r="10" spans="1:4" x14ac:dyDescent="0.25">
      <c r="A10" s="1" t="s">
        <v>30</v>
      </c>
      <c r="B10" s="4">
        <v>9</v>
      </c>
      <c r="C10" s="18"/>
      <c r="D10" s="18"/>
    </row>
    <row r="11" spans="1:4" x14ac:dyDescent="0.25">
      <c r="A11" s="3" t="s">
        <v>16</v>
      </c>
      <c r="B11" s="4"/>
      <c r="C11" s="13">
        <v>-1553788</v>
      </c>
      <c r="D11" s="14">
        <v>-669037</v>
      </c>
    </row>
    <row r="12" spans="1:4" ht="15.75" thickBot="1" x14ac:dyDescent="0.3">
      <c r="A12" s="3" t="s">
        <v>31</v>
      </c>
      <c r="B12" s="4"/>
      <c r="C12" s="15">
        <v>-6323</v>
      </c>
      <c r="D12" s="16">
        <v>-7270</v>
      </c>
    </row>
    <row r="13" spans="1:4" ht="15.75" thickBot="1" x14ac:dyDescent="0.3">
      <c r="A13" s="1" t="s">
        <v>32</v>
      </c>
      <c r="B13" s="4">
        <v>9</v>
      </c>
      <c r="C13" s="15">
        <f>SUM(C11:C12)</f>
        <v>-1560111</v>
      </c>
      <c r="D13" s="15">
        <f>SUM(D11:D12)</f>
        <v>-676307</v>
      </c>
    </row>
    <row r="14" spans="1:4" x14ac:dyDescent="0.25">
      <c r="A14" s="1" t="s">
        <v>33</v>
      </c>
      <c r="B14" s="4"/>
      <c r="C14" s="13">
        <f>SUM(C13,C9)</f>
        <v>1979395</v>
      </c>
      <c r="D14" s="13">
        <f>SUM(D13,D9)</f>
        <v>1245421</v>
      </c>
    </row>
    <row r="15" spans="1:4" ht="15.75" thickBot="1" x14ac:dyDescent="0.3">
      <c r="A15" s="3" t="s">
        <v>34</v>
      </c>
      <c r="B15" s="4"/>
      <c r="C15" s="16">
        <v>-1980</v>
      </c>
      <c r="D15" s="16">
        <v>15305</v>
      </c>
    </row>
    <row r="16" spans="1:4" ht="26.25" thickBot="1" x14ac:dyDescent="0.3">
      <c r="A16" s="1" t="s">
        <v>52</v>
      </c>
      <c r="B16" s="4"/>
      <c r="C16" s="15">
        <f>C14+C15</f>
        <v>1977415</v>
      </c>
      <c r="D16" s="15">
        <f>D14+D15</f>
        <v>1260726</v>
      </c>
    </row>
    <row r="17" spans="1:4" x14ac:dyDescent="0.25">
      <c r="A17" s="3" t="s">
        <v>35</v>
      </c>
      <c r="B17" s="4"/>
      <c r="C17" s="14">
        <v>38872</v>
      </c>
      <c r="D17" s="14">
        <v>78744</v>
      </c>
    </row>
    <row r="18" spans="1:4" x14ac:dyDescent="0.25">
      <c r="A18" s="3" t="s">
        <v>36</v>
      </c>
      <c r="B18" s="4"/>
      <c r="C18" s="14">
        <v>230784</v>
      </c>
      <c r="D18" s="14">
        <v>165509</v>
      </c>
    </row>
    <row r="19" spans="1:4" ht="15.75" thickBot="1" x14ac:dyDescent="0.3">
      <c r="A19" s="1" t="s">
        <v>37</v>
      </c>
      <c r="B19" s="4"/>
      <c r="C19" s="15">
        <f>SUM(C17:C18)</f>
        <v>269656</v>
      </c>
      <c r="D19" s="15">
        <f>SUM(D17:D18)</f>
        <v>244253</v>
      </c>
    </row>
    <row r="20" spans="1:4" x14ac:dyDescent="0.25">
      <c r="A20" s="3" t="s">
        <v>38</v>
      </c>
      <c r="B20" s="4">
        <v>10</v>
      </c>
      <c r="C20" s="14">
        <v>-593437</v>
      </c>
      <c r="D20" s="14">
        <v>-445237</v>
      </c>
    </row>
    <row r="21" spans="1:4" x14ac:dyDescent="0.25">
      <c r="A21" s="3" t="s">
        <v>39</v>
      </c>
      <c r="B21" s="4">
        <v>10</v>
      </c>
      <c r="C21" s="14">
        <v>-45584</v>
      </c>
      <c r="D21" s="14">
        <v>-26269</v>
      </c>
    </row>
    <row r="22" spans="1:4" x14ac:dyDescent="0.25">
      <c r="A22" s="3" t="s">
        <v>40</v>
      </c>
      <c r="B22" s="4"/>
      <c r="C22" s="19"/>
      <c r="D22" s="19"/>
    </row>
    <row r="23" spans="1:4" x14ac:dyDescent="0.25">
      <c r="A23" s="3" t="s">
        <v>41</v>
      </c>
      <c r="B23" s="4"/>
      <c r="C23" s="14" t="s">
        <v>3</v>
      </c>
      <c r="D23" s="14">
        <v>-4937</v>
      </c>
    </row>
    <row r="24" spans="1:4" x14ac:dyDescent="0.25">
      <c r="A24" s="3" t="s">
        <v>42</v>
      </c>
      <c r="B24" s="4"/>
      <c r="C24" s="20"/>
      <c r="D24" s="20"/>
    </row>
    <row r="25" spans="1:4" x14ac:dyDescent="0.25">
      <c r="A25" s="3" t="s">
        <v>43</v>
      </c>
      <c r="B25" s="4"/>
      <c r="C25" s="14" t="s">
        <v>3</v>
      </c>
      <c r="D25" s="14">
        <v>-141343</v>
      </c>
    </row>
    <row r="26" spans="1:4" ht="25.5" x14ac:dyDescent="0.25">
      <c r="A26" s="3" t="s">
        <v>88</v>
      </c>
      <c r="B26" s="4"/>
      <c r="C26" s="14">
        <v>-18875</v>
      </c>
      <c r="D26" s="14">
        <v>31153</v>
      </c>
    </row>
    <row r="27" spans="1:4" ht="15.75" thickBot="1" x14ac:dyDescent="0.3">
      <c r="A27" s="3" t="s">
        <v>44</v>
      </c>
      <c r="B27" s="4">
        <v>10</v>
      </c>
      <c r="C27" s="16">
        <v>-150888</v>
      </c>
      <c r="D27" s="16">
        <v>-97910</v>
      </c>
    </row>
    <row r="28" spans="1:4" ht="15.75" thickBot="1" x14ac:dyDescent="0.3">
      <c r="A28" s="1" t="s">
        <v>45</v>
      </c>
      <c r="B28" s="5"/>
      <c r="C28" s="15">
        <f>SUM(C20:C27)</f>
        <v>-808784</v>
      </c>
      <c r="D28" s="15">
        <f>SUM(D20:D27)</f>
        <v>-684543</v>
      </c>
    </row>
    <row r="29" spans="1:4" ht="21.75" customHeight="1" x14ac:dyDescent="0.25">
      <c r="A29" s="1" t="s">
        <v>46</v>
      </c>
      <c r="B29" s="7"/>
      <c r="C29" s="13">
        <f>C16+C19+C28</f>
        <v>1438287</v>
      </c>
      <c r="D29" s="13">
        <f>D16+D19+D28</f>
        <v>820436</v>
      </c>
    </row>
    <row r="30" spans="1:4" ht="15.75" thickBot="1" x14ac:dyDescent="0.3">
      <c r="A30" s="3" t="s">
        <v>47</v>
      </c>
      <c r="B30" s="4"/>
      <c r="C30" s="16">
        <v>1618</v>
      </c>
      <c r="D30" s="16">
        <v>26055</v>
      </c>
    </row>
    <row r="31" spans="1:4" x14ac:dyDescent="0.25">
      <c r="A31" s="1" t="s">
        <v>48</v>
      </c>
      <c r="B31" s="7"/>
      <c r="C31" s="13">
        <f>SUM(C29:C30)</f>
        <v>1439905</v>
      </c>
      <c r="D31" s="13">
        <f>SUM(D29:D30)</f>
        <v>846491</v>
      </c>
    </row>
    <row r="32" spans="1:4" ht="15.75" thickBot="1" x14ac:dyDescent="0.3">
      <c r="A32" s="3" t="s">
        <v>49</v>
      </c>
      <c r="B32" s="7"/>
      <c r="C32" s="15" t="s">
        <v>3</v>
      </c>
      <c r="D32" s="15" t="s">
        <v>3</v>
      </c>
    </row>
    <row r="33" spans="1:4" ht="15.75" thickBot="1" x14ac:dyDescent="0.3">
      <c r="A33" s="1" t="s">
        <v>50</v>
      </c>
      <c r="B33" s="5"/>
      <c r="C33" s="17">
        <f>C31</f>
        <v>1439905</v>
      </c>
      <c r="D33" s="17">
        <f>D31</f>
        <v>846491</v>
      </c>
    </row>
    <row r="34" spans="1:4" ht="15.75" thickTop="1" x14ac:dyDescent="0.25">
      <c r="A34" s="1" t="s">
        <v>51</v>
      </c>
      <c r="B34" s="4"/>
      <c r="C34" s="29">
        <v>923.02</v>
      </c>
      <c r="D34" s="29">
        <v>542.62</v>
      </c>
    </row>
    <row r="38" spans="1:4" x14ac:dyDescent="0.25">
      <c r="A38" s="21" t="s">
        <v>89</v>
      </c>
      <c r="B38" s="33" t="s">
        <v>91</v>
      </c>
      <c r="C38" s="33"/>
    </row>
    <row r="39" spans="1:4" x14ac:dyDescent="0.25">
      <c r="A39" s="31"/>
      <c r="B39" s="21"/>
      <c r="C39" s="31"/>
    </row>
    <row r="40" spans="1:4" x14ac:dyDescent="0.25">
      <c r="A40" s="21"/>
      <c r="B40" s="21"/>
      <c r="C40" s="31"/>
    </row>
    <row r="41" spans="1:4" x14ac:dyDescent="0.25">
      <c r="A41" s="31"/>
      <c r="B41" s="31"/>
      <c r="C41" s="31"/>
    </row>
    <row r="42" spans="1:4" x14ac:dyDescent="0.25">
      <c r="A42" s="21" t="s">
        <v>90</v>
      </c>
      <c r="B42" s="33" t="s">
        <v>92</v>
      </c>
      <c r="C42" s="33"/>
    </row>
  </sheetData>
  <mergeCells count="4">
    <mergeCell ref="B42:C42"/>
    <mergeCell ref="A5:B5"/>
    <mergeCell ref="B38:C38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E23C-338C-4361-B9A7-2EE0A3C3F534}">
  <dimension ref="A1:C48"/>
  <sheetViews>
    <sheetView topLeftCell="A22" workbookViewId="0">
      <selection activeCell="A2" sqref="A2:B2"/>
    </sheetView>
  </sheetViews>
  <sheetFormatPr defaultRowHeight="15" x14ac:dyDescent="0.25"/>
  <cols>
    <col min="1" max="1" width="57.42578125" bestFit="1" customWidth="1"/>
    <col min="2" max="2" width="21.28515625" customWidth="1"/>
    <col min="3" max="3" width="20.42578125" customWidth="1"/>
  </cols>
  <sheetData>
    <row r="1" spans="1:3" x14ac:dyDescent="0.25">
      <c r="A1" s="3" t="s">
        <v>93</v>
      </c>
    </row>
    <row r="2" spans="1:3" ht="15.75" x14ac:dyDescent="0.25">
      <c r="A2" s="34" t="s">
        <v>103</v>
      </c>
      <c r="B2" s="34"/>
    </row>
    <row r="3" spans="1:3" ht="15.75" x14ac:dyDescent="0.25">
      <c r="A3" s="8" t="s">
        <v>102</v>
      </c>
    </row>
    <row r="4" spans="1:3" ht="15.75" x14ac:dyDescent="0.25">
      <c r="A4" s="9" t="s">
        <v>26</v>
      </c>
    </row>
    <row r="5" spans="1:3" ht="43.5" thickBot="1" x14ac:dyDescent="0.3">
      <c r="B5" s="27" t="s">
        <v>100</v>
      </c>
      <c r="C5" s="27" t="s">
        <v>101</v>
      </c>
    </row>
    <row r="6" spans="1:3" x14ac:dyDescent="0.25">
      <c r="A6" s="1" t="s">
        <v>54</v>
      </c>
      <c r="B6" s="30"/>
      <c r="C6" s="30"/>
    </row>
    <row r="7" spans="1:3" x14ac:dyDescent="0.25">
      <c r="A7" s="3" t="s">
        <v>55</v>
      </c>
      <c r="B7" s="14">
        <v>3401823.4</v>
      </c>
      <c r="C7" s="14">
        <v>1816636</v>
      </c>
    </row>
    <row r="8" spans="1:3" x14ac:dyDescent="0.25">
      <c r="A8" s="3" t="s">
        <v>56</v>
      </c>
      <c r="B8" s="14">
        <v>-1523377</v>
      </c>
      <c r="C8" s="14">
        <v>-638970</v>
      </c>
    </row>
    <row r="9" spans="1:3" x14ac:dyDescent="0.25">
      <c r="A9" s="3" t="s">
        <v>57</v>
      </c>
      <c r="B9" s="14">
        <v>46751</v>
      </c>
      <c r="C9" s="14">
        <v>87895</v>
      </c>
    </row>
    <row r="10" spans="1:3" x14ac:dyDescent="0.25">
      <c r="A10" s="3" t="s">
        <v>58</v>
      </c>
      <c r="B10" s="14" t="s">
        <v>3</v>
      </c>
      <c r="C10" s="14">
        <v>5061</v>
      </c>
    </row>
    <row r="11" spans="1:3" x14ac:dyDescent="0.25">
      <c r="A11" s="3" t="s">
        <v>59</v>
      </c>
      <c r="B11" s="14">
        <v>230480</v>
      </c>
      <c r="C11" s="14">
        <v>181296</v>
      </c>
    </row>
    <row r="12" spans="1:3" x14ac:dyDescent="0.25">
      <c r="A12" s="3" t="s">
        <v>60</v>
      </c>
      <c r="B12" s="14">
        <v>-560671</v>
      </c>
      <c r="C12" s="14">
        <v>-437252</v>
      </c>
    </row>
    <row r="13" spans="1:3" ht="15.75" thickBot="1" x14ac:dyDescent="0.3">
      <c r="A13" s="3" t="s">
        <v>61</v>
      </c>
      <c r="B13" s="16">
        <v>-132403</v>
      </c>
      <c r="C13" s="16">
        <v>-96502</v>
      </c>
    </row>
    <row r="14" spans="1:3" ht="25.5" x14ac:dyDescent="0.25">
      <c r="A14" s="1" t="s">
        <v>79</v>
      </c>
      <c r="B14" s="13">
        <f>SUM(B7:B13)</f>
        <v>1462603.4</v>
      </c>
      <c r="C14" s="13">
        <f>SUM(C7:C13)</f>
        <v>918164</v>
      </c>
    </row>
    <row r="15" spans="1:3" x14ac:dyDescent="0.25">
      <c r="A15" s="6" t="s">
        <v>62</v>
      </c>
      <c r="B15" s="18"/>
      <c r="C15" s="18"/>
    </row>
    <row r="16" spans="1:3" x14ac:dyDescent="0.25">
      <c r="A16" s="3" t="s">
        <v>5</v>
      </c>
      <c r="B16" s="14">
        <v>-5579139</v>
      </c>
      <c r="C16" s="14">
        <v>-3469959</v>
      </c>
    </row>
    <row r="17" spans="1:3" x14ac:dyDescent="0.25">
      <c r="A17" s="3" t="s">
        <v>63</v>
      </c>
      <c r="B17" s="20"/>
      <c r="C17" s="20"/>
    </row>
    <row r="18" spans="1:3" x14ac:dyDescent="0.25">
      <c r="A18" s="10" t="s">
        <v>64</v>
      </c>
      <c r="B18" s="14">
        <v>-427488</v>
      </c>
      <c r="C18" s="14">
        <v>-286606</v>
      </c>
    </row>
    <row r="19" spans="1:3" x14ac:dyDescent="0.25">
      <c r="A19" s="3" t="s">
        <v>65</v>
      </c>
      <c r="B19" s="14">
        <v>-1398871</v>
      </c>
      <c r="C19" s="14">
        <v>-300570</v>
      </c>
    </row>
    <row r="20" spans="1:3" x14ac:dyDescent="0.25">
      <c r="A20" s="3" t="s">
        <v>13</v>
      </c>
      <c r="B20" s="14">
        <v>181510</v>
      </c>
      <c r="C20" s="14">
        <v>15221</v>
      </c>
    </row>
    <row r="21" spans="1:3" x14ac:dyDescent="0.25">
      <c r="A21" s="6" t="s">
        <v>66</v>
      </c>
      <c r="B21" s="18"/>
      <c r="C21" s="18"/>
    </row>
    <row r="22" spans="1:3" x14ac:dyDescent="0.25">
      <c r="A22" s="3" t="s">
        <v>17</v>
      </c>
      <c r="B22" s="14">
        <v>576355</v>
      </c>
      <c r="C22" s="14">
        <v>261593</v>
      </c>
    </row>
    <row r="23" spans="1:3" ht="15.75" thickBot="1" x14ac:dyDescent="0.3">
      <c r="A23" s="3" t="s">
        <v>18</v>
      </c>
      <c r="B23" s="16">
        <v>-7211</v>
      </c>
      <c r="C23" s="16">
        <v>-4663</v>
      </c>
    </row>
    <row r="24" spans="1:3" ht="0.75" customHeight="1" x14ac:dyDescent="0.25">
      <c r="A24" s="36" t="s">
        <v>67</v>
      </c>
      <c r="B24" s="20"/>
      <c r="C24" s="20"/>
    </row>
    <row r="25" spans="1:3" ht="35.25" customHeight="1" x14ac:dyDescent="0.25">
      <c r="A25" s="36"/>
      <c r="B25" s="13">
        <f>SUM(B14:B23)</f>
        <v>-5192240.5999999996</v>
      </c>
      <c r="C25" s="13">
        <f>SUM(C14:C23)</f>
        <v>-2866820</v>
      </c>
    </row>
    <row r="26" spans="1:3" ht="15.75" thickBot="1" x14ac:dyDescent="0.3">
      <c r="A26" s="3" t="s">
        <v>68</v>
      </c>
      <c r="B26" s="15" t="s">
        <v>3</v>
      </c>
      <c r="C26" s="16" t="s">
        <v>4</v>
      </c>
    </row>
    <row r="27" spans="1:3" ht="26.25" thickBot="1" x14ac:dyDescent="0.3">
      <c r="A27" s="1" t="s">
        <v>80</v>
      </c>
      <c r="B27" s="15">
        <f>B25</f>
        <v>-5192240.5999999996</v>
      </c>
      <c r="C27" s="15">
        <f>C25</f>
        <v>-2866820</v>
      </c>
    </row>
    <row r="28" spans="1:3" x14ac:dyDescent="0.25">
      <c r="A28" s="1" t="s">
        <v>69</v>
      </c>
      <c r="B28" s="18"/>
      <c r="C28" s="18"/>
    </row>
    <row r="29" spans="1:3" x14ac:dyDescent="0.25">
      <c r="A29" s="3" t="s">
        <v>70</v>
      </c>
      <c r="B29" s="14">
        <v>-15164</v>
      </c>
      <c r="C29" s="14">
        <v>-10735</v>
      </c>
    </row>
    <row r="30" spans="1:3" ht="15.75" thickBot="1" x14ac:dyDescent="0.3">
      <c r="A30" s="3" t="s">
        <v>71</v>
      </c>
      <c r="B30" s="15" t="s">
        <v>3</v>
      </c>
      <c r="C30" s="16">
        <v>149000</v>
      </c>
    </row>
    <row r="31" spans="1:3" ht="26.25" thickBot="1" x14ac:dyDescent="0.3">
      <c r="A31" s="1" t="s">
        <v>81</v>
      </c>
      <c r="B31" s="15">
        <f>SUM(B29:B30)</f>
        <v>-15164</v>
      </c>
      <c r="C31" s="15">
        <f>SUM(C29:C30)</f>
        <v>138265</v>
      </c>
    </row>
    <row r="32" spans="1:3" x14ac:dyDescent="0.25">
      <c r="A32" s="1" t="s">
        <v>72</v>
      </c>
      <c r="B32" s="18"/>
      <c r="C32" s="18"/>
    </row>
    <row r="33" spans="1:3" x14ac:dyDescent="0.25">
      <c r="A33" s="3" t="s">
        <v>73</v>
      </c>
      <c r="B33" s="14">
        <v>11134489.4</v>
      </c>
      <c r="C33" s="14">
        <v>5365995</v>
      </c>
    </row>
    <row r="34" spans="1:3" x14ac:dyDescent="0.25">
      <c r="A34" s="3" t="s">
        <v>74</v>
      </c>
      <c r="B34" s="14">
        <v>-6097947</v>
      </c>
      <c r="C34" s="14">
        <v>-2212551</v>
      </c>
    </row>
    <row r="35" spans="1:3" ht="15.75" thickBot="1" x14ac:dyDescent="0.3">
      <c r="A35" s="3" t="s">
        <v>75</v>
      </c>
      <c r="B35" s="16">
        <v>-29149</v>
      </c>
      <c r="C35" s="16">
        <v>-24408</v>
      </c>
    </row>
    <row r="36" spans="1:3" ht="26.25" thickBot="1" x14ac:dyDescent="0.3">
      <c r="A36" s="1" t="s">
        <v>82</v>
      </c>
      <c r="B36" s="15">
        <f>SUM(B33:B35)</f>
        <v>5007393.4000000004</v>
      </c>
      <c r="C36" s="15">
        <f>SUM(C33:C35)</f>
        <v>3129036</v>
      </c>
    </row>
    <row r="37" spans="1:3" ht="25.5" x14ac:dyDescent="0.25">
      <c r="A37" s="12" t="s">
        <v>76</v>
      </c>
      <c r="B37" s="14">
        <v>3470</v>
      </c>
      <c r="C37" s="14">
        <v>-5085</v>
      </c>
    </row>
    <row r="38" spans="1:3" ht="26.25" thickBot="1" x14ac:dyDescent="0.3">
      <c r="A38" s="3" t="s">
        <v>83</v>
      </c>
      <c r="B38" s="15"/>
      <c r="C38" s="16">
        <v>-4940</v>
      </c>
    </row>
    <row r="39" spans="1:3" ht="26.25" thickBot="1" x14ac:dyDescent="0.3">
      <c r="A39" s="1" t="s">
        <v>84</v>
      </c>
      <c r="B39" s="15">
        <f>B27+B31+B36+B37+B38</f>
        <v>-196541.19999999925</v>
      </c>
      <c r="C39" s="15">
        <f>C27+C31+C36+C37+C38</f>
        <v>390456</v>
      </c>
    </row>
    <row r="40" spans="1:3" ht="15.75" thickBot="1" x14ac:dyDescent="0.3">
      <c r="A40" s="3" t="s">
        <v>77</v>
      </c>
      <c r="B40" s="15">
        <v>553671</v>
      </c>
      <c r="C40" s="15">
        <v>163215</v>
      </c>
    </row>
    <row r="41" spans="1:3" ht="15.75" thickBot="1" x14ac:dyDescent="0.3">
      <c r="A41" s="1" t="s">
        <v>78</v>
      </c>
      <c r="B41" s="17">
        <f>SUM(B39:B40)</f>
        <v>357129.80000000075</v>
      </c>
      <c r="C41" s="17">
        <f>SUM(C39:C40)</f>
        <v>553671</v>
      </c>
    </row>
    <row r="42" spans="1:3" ht="15.75" thickTop="1" x14ac:dyDescent="0.25"/>
    <row r="44" spans="1:3" x14ac:dyDescent="0.25">
      <c r="A44" s="21" t="s">
        <v>89</v>
      </c>
      <c r="B44" s="33" t="s">
        <v>91</v>
      </c>
      <c r="C44" s="33"/>
    </row>
    <row r="45" spans="1:3" x14ac:dyDescent="0.25">
      <c r="A45" s="31"/>
      <c r="B45" s="21"/>
      <c r="C45" s="31"/>
    </row>
    <row r="46" spans="1:3" x14ac:dyDescent="0.25">
      <c r="A46" s="21"/>
      <c r="B46" s="21"/>
      <c r="C46" s="31"/>
    </row>
    <row r="47" spans="1:3" x14ac:dyDescent="0.25">
      <c r="A47" s="31"/>
      <c r="B47" s="31"/>
      <c r="C47" s="31"/>
    </row>
    <row r="48" spans="1:3" x14ac:dyDescent="0.25">
      <c r="A48" s="21" t="s">
        <v>90</v>
      </c>
      <c r="B48" s="33" t="s">
        <v>92</v>
      </c>
      <c r="C48" s="33"/>
    </row>
  </sheetData>
  <mergeCells count="4">
    <mergeCell ref="B48:C48"/>
    <mergeCell ref="A24:A25"/>
    <mergeCell ref="B44:C44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566B-32D8-4B13-A7D2-E5FDCAB6721F}">
  <dimension ref="A1:D18"/>
  <sheetViews>
    <sheetView workbookViewId="0">
      <selection activeCell="A2" sqref="A2:B2"/>
    </sheetView>
  </sheetViews>
  <sheetFormatPr defaultRowHeight="15" x14ac:dyDescent="0.25"/>
  <cols>
    <col min="1" max="1" width="47.28515625" customWidth="1"/>
    <col min="2" max="2" width="16" customWidth="1"/>
    <col min="3" max="3" width="14.85546875" customWidth="1"/>
    <col min="4" max="4" width="12.28515625" customWidth="1"/>
  </cols>
  <sheetData>
    <row r="1" spans="1:4" x14ac:dyDescent="0.25">
      <c r="A1" s="37" t="s">
        <v>93</v>
      </c>
      <c r="B1" s="37"/>
    </row>
    <row r="2" spans="1:4" ht="15.75" x14ac:dyDescent="0.25">
      <c r="A2" s="34" t="s">
        <v>104</v>
      </c>
      <c r="B2" s="34"/>
    </row>
    <row r="3" spans="1:4" ht="15.75" x14ac:dyDescent="0.25">
      <c r="A3" s="34" t="s">
        <v>102</v>
      </c>
      <c r="B3" s="34"/>
    </row>
    <row r="4" spans="1:4" ht="15.75" x14ac:dyDescent="0.25">
      <c r="A4" s="38" t="s">
        <v>26</v>
      </c>
      <c r="B4" s="38"/>
    </row>
    <row r="6" spans="1:4" ht="44.25" customHeight="1" thickBot="1" x14ac:dyDescent="0.3">
      <c r="B6" s="11" t="s">
        <v>21</v>
      </c>
      <c r="C6" s="11" t="s">
        <v>87</v>
      </c>
      <c r="D6" s="11" t="s">
        <v>23</v>
      </c>
    </row>
    <row r="7" spans="1:4" x14ac:dyDescent="0.25">
      <c r="A7" s="1" t="s">
        <v>85</v>
      </c>
      <c r="B7" s="14">
        <v>1684113</v>
      </c>
      <c r="C7" s="14">
        <v>2952387</v>
      </c>
      <c r="D7" s="14">
        <v>4636500</v>
      </c>
    </row>
    <row r="8" spans="1:4" ht="15.75" thickBot="1" x14ac:dyDescent="0.3">
      <c r="A8" s="3" t="s">
        <v>50</v>
      </c>
      <c r="B8" s="15" t="s">
        <v>3</v>
      </c>
      <c r="C8" s="16">
        <v>846491</v>
      </c>
      <c r="D8" s="16">
        <v>846491</v>
      </c>
    </row>
    <row r="9" spans="1:4" x14ac:dyDescent="0.25">
      <c r="A9" s="1" t="s">
        <v>86</v>
      </c>
      <c r="B9" s="14">
        <v>1684113</v>
      </c>
      <c r="C9" s="14">
        <v>3798878</v>
      </c>
      <c r="D9" s="14">
        <v>5482991</v>
      </c>
    </row>
    <row r="10" spans="1:4" ht="15.75" thickBot="1" x14ac:dyDescent="0.3">
      <c r="A10" s="3" t="s">
        <v>50</v>
      </c>
      <c r="B10" s="15" t="s">
        <v>3</v>
      </c>
      <c r="C10" s="15">
        <v>1439905</v>
      </c>
      <c r="D10" s="15">
        <v>1439905</v>
      </c>
    </row>
    <row r="11" spans="1:4" ht="15.75" thickBot="1" x14ac:dyDescent="0.3">
      <c r="A11" s="1" t="s">
        <v>25</v>
      </c>
      <c r="B11" s="17">
        <f>SUM(B9:B10)</f>
        <v>1684113</v>
      </c>
      <c r="C11" s="17">
        <f>SUM(C9:C10)</f>
        <v>5238783</v>
      </c>
      <c r="D11" s="17">
        <f t="shared" ref="D11" si="0">SUM(D9:D10)</f>
        <v>6922896</v>
      </c>
    </row>
    <row r="12" spans="1:4" ht="15.75" thickTop="1" x14ac:dyDescent="0.25"/>
    <row r="14" spans="1:4" x14ac:dyDescent="0.25">
      <c r="A14" s="21" t="s">
        <v>89</v>
      </c>
      <c r="B14" s="33" t="s">
        <v>91</v>
      </c>
      <c r="C14" s="33"/>
    </row>
    <row r="15" spans="1:4" x14ac:dyDescent="0.25">
      <c r="A15" s="31"/>
      <c r="B15" s="21"/>
      <c r="C15" s="31"/>
    </row>
    <row r="16" spans="1:4" x14ac:dyDescent="0.25">
      <c r="A16" s="21"/>
      <c r="B16" s="21"/>
      <c r="C16" s="31"/>
    </row>
    <row r="17" spans="1:3" x14ac:dyDescent="0.25">
      <c r="A17" s="31"/>
      <c r="B17" s="31"/>
      <c r="C17" s="31"/>
    </row>
    <row r="18" spans="1:3" x14ac:dyDescent="0.25">
      <c r="A18" s="21" t="s">
        <v>90</v>
      </c>
      <c r="B18" s="33" t="s">
        <v>92</v>
      </c>
      <c r="C18" s="33"/>
    </row>
  </sheetData>
  <mergeCells count="6">
    <mergeCell ref="B18:C18"/>
    <mergeCell ref="A1:B1"/>
    <mergeCell ref="A2:B2"/>
    <mergeCell ref="A3:B3"/>
    <mergeCell ref="A4:B4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Ф3!_TOC_250003</vt:lpstr>
      <vt:lpstr>Ф2!_TOC_250005</vt:lpstr>
      <vt:lpstr>Ф1!_TOC_250006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Azheketay</dc:creator>
  <cp:lastModifiedBy>Azheketay</cp:lastModifiedBy>
  <dcterms:created xsi:type="dcterms:W3CDTF">2015-06-05T18:19:34Z</dcterms:created>
  <dcterms:modified xsi:type="dcterms:W3CDTF">2024-05-24T11:16:41Z</dcterms:modified>
</cp:coreProperties>
</file>