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karuly_D\Downloads\ФО КТЖ за 9 мес\Цзайм_502\"/>
    </mc:Choice>
  </mc:AlternateContent>
  <xr:revisionPtr revIDLastSave="0" documentId="13_ncr:1_{478D3909-0F45-42C9-A699-97A962583F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форма" sheetId="7" r:id="rId1"/>
    <sheet name="2-форма" sheetId="9" r:id="rId2"/>
    <sheet name="3-форма" sheetId="10" r:id="rId3"/>
    <sheet name="4-форма" sheetId="4" r:id="rId4"/>
  </sheets>
  <definedNames>
    <definedName name="OLE_LINK5" localSheetId="2">'3-форма'!$A$9</definedName>
    <definedName name="_xlnm.Print_Area" localSheetId="0">'1-форма'!$A$1:$E$69</definedName>
    <definedName name="_xlnm.Print_Area" localSheetId="1">'2-форма'!$A$1:$I$55</definedName>
    <definedName name="_xlnm.Print_Area" localSheetId="2">'3-форма'!$A$1:$E$71</definedName>
    <definedName name="_xlnm.Print_Area" localSheetId="3">'4-форма'!$A$1:$I$25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G29" i="4"/>
  <c r="F29" i="4"/>
  <c r="E29" i="4"/>
  <c r="D29" i="4"/>
  <c r="C29" i="4"/>
  <c r="B29" i="4"/>
  <c r="G47" i="7"/>
  <c r="G46" i="7"/>
  <c r="G43" i="7"/>
  <c r="G44" i="7"/>
  <c r="G41" i="7"/>
  <c r="L15" i="4"/>
  <c r="M15" i="4"/>
  <c r="N15" i="4"/>
  <c r="O15" i="4"/>
  <c r="P15" i="4"/>
  <c r="Q15" i="4"/>
  <c r="K15" i="4"/>
  <c r="I9" i="4" l="1"/>
  <c r="J5" i="4"/>
  <c r="I10" i="4"/>
  <c r="I11" i="4"/>
  <c r="I12" i="4"/>
  <c r="I13" i="4"/>
  <c r="I14" i="4"/>
  <c r="I15" i="4"/>
  <c r="I16" i="4"/>
  <c r="J6" i="4"/>
  <c r="I17" i="4"/>
  <c r="J7" i="4"/>
  <c r="I18" i="4"/>
  <c r="J8" i="4"/>
  <c r="I19" i="4"/>
  <c r="J9" i="4"/>
  <c r="I20" i="4"/>
  <c r="J10" i="4"/>
  <c r="I21" i="4"/>
  <c r="J11" i="4"/>
  <c r="I22" i="4"/>
  <c r="J12" i="4"/>
  <c r="I23" i="4"/>
  <c r="J13" i="4"/>
  <c r="I24" i="4"/>
  <c r="J14" i="4"/>
  <c r="I25" i="4"/>
  <c r="J15" i="4"/>
  <c r="K10" i="4"/>
  <c r="Q10" i="4"/>
  <c r="P10" i="4"/>
  <c r="O10" i="4"/>
  <c r="N10" i="4"/>
  <c r="M10" i="4"/>
  <c r="L10" i="4"/>
  <c r="F68" i="10"/>
  <c r="H63" i="10"/>
  <c r="F63" i="10"/>
  <c r="F61" i="10"/>
  <c r="H42" i="10"/>
  <c r="F42" i="10"/>
  <c r="H37" i="10"/>
  <c r="F37" i="10"/>
  <c r="H27" i="10"/>
  <c r="F27" i="10"/>
  <c r="P43" i="9"/>
  <c r="N43" i="9"/>
  <c r="L43" i="9"/>
  <c r="J43" i="9"/>
  <c r="P39" i="9"/>
  <c r="N39" i="9"/>
  <c r="L39" i="9"/>
  <c r="J39" i="9"/>
  <c r="I8" i="4"/>
  <c r="J4" i="4"/>
  <c r="H61" i="10" l="1"/>
  <c r="G65" i="7"/>
  <c r="H68" i="10"/>
  <c r="H52" i="10"/>
  <c r="F52" i="10"/>
  <c r="L34" i="9"/>
  <c r="N34" i="9"/>
  <c r="P34" i="9"/>
  <c r="J34" i="9"/>
  <c r="L33" i="9"/>
  <c r="N33" i="9"/>
  <c r="P33" i="9"/>
  <c r="J33" i="9"/>
  <c r="L27" i="9"/>
  <c r="N27" i="9"/>
  <c r="P27" i="9"/>
  <c r="J27" i="9"/>
  <c r="L23" i="9"/>
  <c r="N23" i="9"/>
  <c r="P23" i="9"/>
  <c r="J23" i="9"/>
  <c r="L21" i="9"/>
  <c r="N21" i="9"/>
  <c r="P21" i="9"/>
  <c r="J21" i="9"/>
  <c r="L10" i="9"/>
  <c r="N10" i="9"/>
  <c r="P10" i="9"/>
  <c r="J10" i="9"/>
  <c r="J6" i="9"/>
  <c r="L6" i="9"/>
  <c r="N6" i="9"/>
  <c r="P6" i="9"/>
  <c r="I69" i="7" l="1"/>
  <c r="G69" i="7"/>
  <c r="I68" i="7"/>
  <c r="G68" i="7"/>
  <c r="I67" i="7"/>
  <c r="G67" i="7"/>
  <c r="I65" i="7"/>
  <c r="I55" i="7"/>
  <c r="G55" i="7"/>
  <c r="I46" i="7"/>
  <c r="I43" i="7"/>
  <c r="I34" i="7"/>
  <c r="G34" i="7"/>
  <c r="I32" i="7"/>
  <c r="G32" i="7"/>
  <c r="I30" i="7"/>
  <c r="G30" i="7"/>
  <c r="I19" i="7"/>
  <c r="G19" i="7"/>
</calcChain>
</file>

<file path=xl/sharedStrings.xml><?xml version="1.0" encoding="utf-8"?>
<sst xmlns="http://schemas.openxmlformats.org/spreadsheetml/2006/main" count="203" uniqueCount="168">
  <si>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</si>
  <si>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</si>
  <si>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</si>
  <si>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</si>
  <si>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</si>
  <si>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</si>
  <si>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</si>
  <si>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</si>
  <si>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</si>
  <si>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</si>
  <si>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</si>
  <si>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</si>
  <si>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</si>
  <si>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</si>
  <si>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</si>
  <si>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</si>
  <si>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</si>
  <si>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</si>
  <si>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</si>
  <si>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</si>
  <si>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</si>
  <si>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</si>
  <si>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</si>
  <si>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</si>
  <si>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</si>
  <si>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</si>
  <si>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</si>
  <si>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</si>
  <si>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</si>
  <si>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</si>
  <si>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</si>
  <si>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</si>
  <si>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</si>
  <si>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Продолжающаяся деятельность</t>
  </si>
  <si>
    <t>Государственные субсидии</t>
  </si>
  <si>
    <t>Прочие доходы</t>
  </si>
  <si>
    <t>Себестоимость реализации</t>
  </si>
  <si>
    <t>Общие и административные расходы</t>
  </si>
  <si>
    <t>Финансовые затраты</t>
  </si>
  <si>
    <t>Финансовый доход</t>
  </si>
  <si>
    <t>Прекращенная деятельность</t>
  </si>
  <si>
    <t>Акционеру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</si>
  <si>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</si>
  <si>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</si>
  <si>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</si>
  <si>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</si>
  <si>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</si>
  <si>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</si>
  <si>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</si>
  <si>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</si>
  <si>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Получение займов</t>
  </si>
  <si>
    <t>Денежные средства, полученные от операционной деятельности</t>
  </si>
  <si>
    <t>Эффект изменения валютных курсов на балансы денежных средств и их эквивалентов, деноминированных в иностранной валюте</t>
  </si>
  <si>
    <t>Прочие долгосрочные обязательства</t>
  </si>
  <si>
    <t>Прочие текущие обязательства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</si>
  <si>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</si>
  <si>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</si>
  <si>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>Долгосрочные активы</t>
  </si>
  <si>
    <t>Инвестиции в ассоциированные предприятия</t>
  </si>
  <si>
    <t>Капитал Акционера</t>
  </si>
  <si>
    <t>Неконтролирующие доли</t>
  </si>
  <si>
    <t>Отложенные налоговые обязательства</t>
  </si>
  <si>
    <t>Торговая кредиторская задолженность</t>
  </si>
  <si>
    <t>Неконтролирующим долям</t>
  </si>
  <si>
    <t>Изменение прочих налогов к уплате</t>
  </si>
  <si>
    <t>Проценты уплаченные</t>
  </si>
  <si>
    <t>Корпоративный подоходный налог уплаченный</t>
  </si>
  <si>
    <t>Поступление от продажи прочих долгосрочных активов</t>
  </si>
  <si>
    <t>Погашение займов</t>
  </si>
  <si>
    <t>Приобретение основных средств за счет заемных средств, напрямую перечисленных банком поставщику</t>
  </si>
  <si>
    <t>Обязательства по аренде</t>
  </si>
  <si>
    <t>Обязательства по договорам с покупателями</t>
  </si>
  <si>
    <t>Расходы по корпоративному подоходному налогу</t>
  </si>
  <si>
    <t>Курсовые разницы от пересчета иностранного подразделения в валюту отчетности</t>
  </si>
  <si>
    <t>Операционный доход до изменений в оборотном капитале и прочих статьях баланса</t>
  </si>
  <si>
    <t>Изменение прочих обязательств</t>
  </si>
  <si>
    <t>Эффект изменения резерва под ожидаемые кредитные убытки</t>
  </si>
  <si>
    <t>Активы, классифицированные для продажи и распределения в пользу Акционера</t>
  </si>
  <si>
    <t>Обязательства, связанные с активами, классифицированными как предназначенные для продажи</t>
  </si>
  <si>
    <t>2020 г.</t>
  </si>
  <si>
    <t>Доля в прибыли ассоциированных и совместных предприятий</t>
  </si>
  <si>
    <t>Долю в прибыли ассоциированных и совместных предприятий</t>
  </si>
  <si>
    <t>На 1 января 2020 г.</t>
  </si>
  <si>
    <t>Гудвил</t>
  </si>
  <si>
    <t>Нераспределенная прибыль</t>
  </si>
  <si>
    <t>Выручка и прочие доходы</t>
  </si>
  <si>
    <t>Выручка от грузовых перевозок</t>
  </si>
  <si>
    <t>Выручка от пассажирских перевозок</t>
  </si>
  <si>
    <t>Итого выручка и прочие доходы</t>
  </si>
  <si>
    <t>Валовая прибыль</t>
  </si>
  <si>
    <t>Прочие прибыли и убытки</t>
  </si>
  <si>
    <t>Прибыль/(убыток) до налогообложения</t>
  </si>
  <si>
    <t>Прибыль/(убыток) на акцию от продолжающейся и прекращенной деятельности, в тенге</t>
  </si>
  <si>
    <t>Прибыль/(убыток) на акцию от продолжающейся деятельности, в тенге</t>
  </si>
  <si>
    <t>Вклады в уставный капитал ассоциированных предприятий</t>
  </si>
  <si>
    <t>Погашение обязательств по аренде</t>
  </si>
  <si>
    <t>2021 г.</t>
  </si>
  <si>
    <t>(неаудировано)</t>
  </si>
  <si>
    <t>2021 г.</t>
  </si>
  <si>
    <t>Итого совокупный доход/(убыток) за период</t>
  </si>
  <si>
    <t>Прочий совокупный (убыток)/доход за период</t>
  </si>
  <si>
    <t>Итого совокупный (убыток)/доход за период</t>
  </si>
  <si>
    <t>На 1 января 2021 г.</t>
  </si>
  <si>
    <t>Прибыль за период</t>
  </si>
  <si>
    <t>Прочий совокупный доход за период</t>
  </si>
  <si>
    <t>Итого совокупный доход за период</t>
  </si>
  <si>
    <t>Инвестиции в совместные предприятия</t>
  </si>
  <si>
    <t>Дооценка до справедливой стоимости ранее принадлежащей доли в совместном предприятии</t>
  </si>
  <si>
    <t>Прибыль/(убыток) за период от продолжающейся деятельности</t>
  </si>
  <si>
    <t>Убыток за период от прекращенной деятельности</t>
  </si>
  <si>
    <t>Прибыль/(убыток) за период</t>
  </si>
  <si>
    <t>Статьи, подлежащие последующей реклассификации в прибыли и убытки:</t>
  </si>
  <si>
    <t>Совокупный доход/(убыток) за период, относящийся к:</t>
  </si>
  <si>
    <t>Начисление/(восстановление) резерва под ожидаемые кредитные убытки по дебиторской задолженности и обесценение краткосрочных авансов выданных</t>
  </si>
  <si>
    <t>Убыток от курсовой разницы</t>
  </si>
  <si>
    <t>Приобретение основных средств, включая авансы, выплаченные за основные средства</t>
  </si>
  <si>
    <t>Приобретение инвестиций в совместные предприятия</t>
  </si>
  <si>
    <t>Дивиденды, полученные от ассоциированных и совместных предприятий</t>
  </si>
  <si>
    <t>Чистые денежные выплаты по приобретению дочерней организации</t>
  </si>
  <si>
    <t>Премия за досрочное погашение облигаций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</si>
  <si>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</si>
  <si>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</si>
  <si>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Прочие распределения </t>
  </si>
  <si>
    <t xml:space="preserve">Выбытие дочерней организации </t>
  </si>
  <si>
    <t>Выпуск акций (Примечание 13)</t>
  </si>
  <si>
    <t>30 сентября</t>
  </si>
  <si>
    <t xml:space="preserve">Актив по договорам с покупателями </t>
  </si>
  <si>
    <t xml:space="preserve">Предоплата по подоходному налогу </t>
  </si>
  <si>
    <t>Три месяца,</t>
  </si>
  <si>
    <t>закончившихся 30 сентября</t>
  </si>
  <si>
    <t xml:space="preserve">Девять месяцев, </t>
  </si>
  <si>
    <t>Прибыль/(убыток) от курсовой разницы</t>
  </si>
  <si>
    <t>Обесценение активов</t>
  </si>
  <si>
    <t>Прочий совокупный доход/(убыток) за период, за вычетом налога на прибыль:</t>
  </si>
  <si>
    <t>Чистая (-ый) прибыль/(убыток) по инструментам хеджирования денежных потоков</t>
  </si>
  <si>
    <t>Прочий совокупный доход/(убыток) за период</t>
  </si>
  <si>
    <t>Прибыль/(убыток) за период,</t>
  </si>
  <si>
    <t>относящийся к:</t>
  </si>
  <si>
    <t>Девять месяцев,</t>
  </si>
  <si>
    <t>Движение денежных средств от операционной деятельности:</t>
  </si>
  <si>
    <t>Расходы по вознаграждению работников по окончанию трудовой деятельности и прочим долгосрочным вознаграждениям работникам</t>
  </si>
  <si>
    <t>Резерв под обесценение активов</t>
  </si>
  <si>
    <t>(Восстановление расходов)/расходы по оценочным обязательствам</t>
  </si>
  <si>
    <t>Чистое движение денежных средств от операционной деятельности</t>
  </si>
  <si>
    <t>Движение денежных средств от инвестиционной деятельности:</t>
  </si>
  <si>
    <t>Чистое движение денежных средств от инвестиционной деятельности</t>
  </si>
  <si>
    <t>Движение денежных средств от финансовой деятельности:</t>
  </si>
  <si>
    <t>Чистое движение денежных средств от финансовой деятельности</t>
  </si>
  <si>
    <t>Чистое увеличение/(уменьшение) денежных средств и их эквивалентов</t>
  </si>
  <si>
    <t>Неденежные операции:</t>
  </si>
  <si>
    <t>(Убыток)/прибыль за период</t>
  </si>
  <si>
    <t>Прочие вклады (Примечание 13)</t>
  </si>
  <si>
    <t>На 30 сентября 2020 г.</t>
  </si>
  <si>
    <t>Выбытие дочерней организации</t>
  </si>
  <si>
    <t>(Примечание 12)</t>
  </si>
  <si>
    <t>Неконтроли-рующие доли</t>
  </si>
  <si>
    <t>На 30 сентября 2021 г. (неаудировано)</t>
  </si>
  <si>
    <t>Консолидированный Бухгалтерский баланс</t>
  </si>
  <si>
    <r>
      <t>Наименование организации:</t>
    </r>
    <r>
      <rPr>
        <sz val="12"/>
        <color theme="1"/>
        <rFont val="Calibri"/>
        <family val="2"/>
        <charset val="204"/>
      </rPr>
      <t xml:space="preserve"> АО «Национальная компания «Қазақстан темiр жолы»</t>
    </r>
  </si>
  <si>
    <t>в млн. тг.</t>
  </si>
  <si>
    <t>отчетный период 9 месяцев 2021 г.</t>
  </si>
  <si>
    <t>по состоянию на 30 сентября 2021 г.</t>
  </si>
  <si>
    <t>Консолидированный Отчет о прибылях и убытках</t>
  </si>
  <si>
    <r>
      <t xml:space="preserve">Наименование организации: </t>
    </r>
    <r>
      <rPr>
        <sz val="8"/>
        <rFont val="Verdana"/>
        <family val="2"/>
        <charset val="204"/>
      </rPr>
      <t>АО «Национальная компания «Қазақстан темiр жолы»</t>
    </r>
  </si>
  <si>
    <t>в млн.тг.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</si>
  <si>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</si>
  <si>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</si>
  <si>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за девять месяцев, закончившихся 30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</si>
</sst>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_(\-* #,##0_-;\)\-* #,##0_-;_-* &quot;-&quot;_-;_-@_-\)"/>
    <numFmt numFmtId="167" formatCode="#,##0_);\(#,##0\);&quot; -&quot;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i/>
      <sz val="10"/>
      <name val="Calibri"/>
      <family val="2"/>
      <charset val="204"/>
    </font>
    <font>
      <b/>
      <sz val="8.5"/>
      <name val="Calibri"/>
      <family val="2"/>
      <charset val="204"/>
    </font>
    <font>
      <sz val="8.5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</cellStyleXfs>
  <cellXfs count="67">
    <xf numFmtId="0" fontId="0" fillId="0" borderId="0" xfId="0"/>
    <xf numFmtId="165" fontId="0" fillId="0" borderId="0" xfId="4" applyNumberFormat="1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0" fillId="0" borderId="0" xfId="0" applyNumberFormat="1"/>
    <xf numFmtId="167" fontId="0" fillId="0" borderId="0" xfId="4" applyNumberFormat="1" applyFont="1"/>
    <xf numFmtId="0" fontId="6" fillId="0" borderId="0" xfId="0" applyFont="1"/>
    <xf numFmtId="167" fontId="6" fillId="0" borderId="0" xfId="4" applyNumberFormat="1" applyFont="1"/>
    <xf numFmtId="165" fontId="6" fillId="0" borderId="0" xfId="4" applyNumberFormat="1" applyFont="1"/>
    <xf numFmtId="0" fontId="7" fillId="0" borderId="0" xfId="0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7" fontId="7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67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right" vertical="center" wrapText="1" indent="2"/>
    </xf>
    <xf numFmtId="167" fontId="8" fillId="0" borderId="1" xfId="0" applyNumberFormat="1" applyFont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0" xfId="0" applyNumberFormat="1" applyFont="1" applyAlignment="1">
      <alignment horizontal="right" vertical="center" wrapText="1"/>
    </xf>
    <xf numFmtId="167" fontId="7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7" fontId="9" fillId="0" borderId="0" xfId="4" applyNumberFormat="1" applyFont="1" applyBorder="1" applyAlignment="1">
      <alignment horizontal="right" wrapText="1"/>
    </xf>
    <xf numFmtId="167" fontId="6" fillId="0" borderId="0" xfId="4" applyNumberFormat="1" applyFont="1" applyBorder="1" applyAlignment="1"/>
    <xf numFmtId="167" fontId="8" fillId="0" borderId="2" xfId="0" applyNumberFormat="1" applyFont="1" applyBorder="1" applyAlignment="1">
      <alignment horizontal="right" vertical="center" wrapText="1"/>
    </xf>
    <xf numFmtId="165" fontId="6" fillId="0" borderId="0" xfId="4" applyNumberFormat="1" applyFont="1" applyBorder="1"/>
    <xf numFmtId="0" fontId="6" fillId="0" borderId="0" xfId="0" applyFont="1" applyBorder="1"/>
    <xf numFmtId="167" fontId="6" fillId="0" borderId="0" xfId="4" applyNumberFormat="1" applyFont="1" applyBorder="1"/>
    <xf numFmtId="0" fontId="11" fillId="0" borderId="0" xfId="0" applyFont="1" applyAlignment="1">
      <alignment vertical="center" wrapText="1"/>
    </xf>
    <xf numFmtId="167" fontId="0" fillId="0" borderId="0" xfId="0" applyNumberFormat="1"/>
    <xf numFmtId="167" fontId="7" fillId="0" borderId="4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right" vertical="center" wrapText="1"/>
    </xf>
    <xf numFmtId="167" fontId="8" fillId="0" borderId="0" xfId="0" applyNumberFormat="1" applyFont="1" applyAlignment="1">
      <alignment horizontal="left" vertical="center" wrapText="1"/>
    </xf>
    <xf numFmtId="167" fontId="8" fillId="0" borderId="5" xfId="0" applyNumberFormat="1" applyFont="1" applyBorder="1" applyAlignment="1">
      <alignment vertical="center" wrapText="1"/>
    </xf>
    <xf numFmtId="167" fontId="8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0" xfId="0" applyNumberFormat="1" applyFont="1" applyAlignment="1">
      <alignment horizontal="right" vertical="center" wrapText="1"/>
    </xf>
    <xf numFmtId="167" fontId="12" fillId="0" borderId="0" xfId="0" applyNumberFormat="1" applyFont="1" applyAlignment="1">
      <alignment horizontal="right" vertical="center" wrapText="1"/>
    </xf>
    <xf numFmtId="167" fontId="13" fillId="0" borderId="1" xfId="0" applyNumberFormat="1" applyFont="1" applyBorder="1" applyAlignment="1">
      <alignment horizontal="right" vertical="center" wrapText="1"/>
    </xf>
    <xf numFmtId="167" fontId="12" fillId="0" borderId="3" xfId="0" applyNumberFormat="1" applyFont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3" xr:uid="{00000000-0005-0000-0000-000003000000}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view="pageBreakPreview" zoomScale="130" zoomScaleNormal="85" zoomScaleSheetLayoutView="13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K9" sqref="K9"/>
    </sheetView>
  </sheetViews>
  <sheetFormatPr defaultRowHeight="12.75" x14ac:dyDescent="0.2"/>
  <cols>
    <col min="1" max="1" width="36.85546875" style="6" customWidth="1"/>
    <col min="2" max="2" width="9.140625" style="6"/>
    <col min="3" max="3" width="22.28515625" style="7" customWidth="1"/>
    <col min="4" max="4" width="8.42578125" style="7" customWidth="1"/>
    <col min="5" max="5" width="16" style="7" customWidth="1"/>
    <col min="6" max="6" width="12.140625" style="8" customWidth="1"/>
    <col min="7" max="7" width="12.7109375" style="8" bestFit="1" customWidth="1"/>
    <col min="8" max="8" width="9.140625" style="8"/>
    <col min="9" max="9" width="10.7109375" style="8" bestFit="1" customWidth="1"/>
    <col min="10" max="10" width="9.140625" style="8"/>
    <col min="11" max="16384" width="9.140625" style="6"/>
  </cols>
  <sheetData>
    <row r="1" spans="1:7" ht="15.75" x14ac:dyDescent="0.2">
      <c r="A1" s="56" t="s">
        <v>157</v>
      </c>
      <c r="B1" s="56"/>
      <c r="C1" s="56"/>
      <c r="D1" s="56"/>
      <c r="E1" s="56"/>
    </row>
    <row r="2" spans="1:7" ht="15.75" x14ac:dyDescent="0.2">
      <c r="A2" s="57" t="s">
        <v>160</v>
      </c>
      <c r="B2" s="57"/>
      <c r="C2" s="57"/>
      <c r="D2" s="57"/>
      <c r="E2" s="57"/>
    </row>
    <row r="3" spans="1:7" ht="15.75" x14ac:dyDescent="0.2">
      <c r="A3" s="58" t="s">
        <v>158</v>
      </c>
      <c r="B3" s="58"/>
      <c r="C3" s="58"/>
      <c r="D3" s="58"/>
      <c r="E3" s="58"/>
    </row>
    <row r="4" spans="1:7" ht="15.75" x14ac:dyDescent="0.2">
      <c r="A4" s="59" t="s">
        <v>161</v>
      </c>
      <c r="B4" s="59"/>
      <c r="C4" s="59"/>
      <c r="D4" s="59"/>
      <c r="E4" s="59"/>
    </row>
    <row r="5" spans="1:7" ht="16.5" thickBot="1" x14ac:dyDescent="0.25">
      <c r="A5" s="60" t="s">
        <v>159</v>
      </c>
      <c r="B5" s="60"/>
      <c r="C5" s="60"/>
      <c r="D5" s="60"/>
      <c r="E5" s="60"/>
    </row>
    <row r="6" spans="1:7" x14ac:dyDescent="0.2">
      <c r="A6" s="54"/>
      <c r="B6" s="9" t="s">
        <v>0</v>
      </c>
      <c r="C6" s="10" t="s">
        <v>125</v>
      </c>
      <c r="D6" s="55"/>
      <c r="E6" s="10" t="s">
        <v>2</v>
      </c>
    </row>
    <row r="7" spans="1:7" x14ac:dyDescent="0.2">
      <c r="A7" s="54"/>
      <c r="B7" s="9" t="s">
        <v>1</v>
      </c>
      <c r="C7" s="10" t="s">
        <v>96</v>
      </c>
      <c r="D7" s="55"/>
      <c r="E7" s="10" t="s">
        <v>79</v>
      </c>
    </row>
    <row r="8" spans="1:7" ht="13.5" thickBot="1" x14ac:dyDescent="0.25">
      <c r="A8" s="54"/>
      <c r="B8" s="11"/>
      <c r="C8" s="12" t="s">
        <v>97</v>
      </c>
      <c r="D8" s="55"/>
      <c r="E8" s="13"/>
    </row>
    <row r="9" spans="1:7" x14ac:dyDescent="0.2">
      <c r="A9" s="14" t="s">
        <v>3</v>
      </c>
      <c r="B9" s="15"/>
      <c r="C9" s="16"/>
      <c r="D9" s="16"/>
      <c r="E9" s="16"/>
    </row>
    <row r="10" spans="1:7" x14ac:dyDescent="0.2">
      <c r="A10" s="14" t="s">
        <v>57</v>
      </c>
      <c r="B10" s="15"/>
      <c r="C10" s="16"/>
      <c r="D10" s="16"/>
      <c r="E10" s="16"/>
    </row>
    <row r="11" spans="1:7" x14ac:dyDescent="0.2">
      <c r="A11" s="17" t="s">
        <v>4</v>
      </c>
      <c r="B11" s="18">
        <v>6</v>
      </c>
      <c r="C11" s="16">
        <v>2956246</v>
      </c>
      <c r="D11" s="16"/>
      <c r="E11" s="16">
        <v>2836417</v>
      </c>
    </row>
    <row r="12" spans="1:7" x14ac:dyDescent="0.2">
      <c r="A12" s="17" t="s">
        <v>83</v>
      </c>
      <c r="B12" s="18"/>
      <c r="C12" s="16">
        <v>15520</v>
      </c>
      <c r="D12" s="16"/>
      <c r="E12" s="16">
        <v>15520</v>
      </c>
    </row>
    <row r="13" spans="1:7" x14ac:dyDescent="0.2">
      <c r="A13" s="17" t="s">
        <v>5</v>
      </c>
      <c r="B13" s="15"/>
      <c r="C13" s="16">
        <v>11851</v>
      </c>
      <c r="D13" s="16"/>
      <c r="E13" s="16">
        <v>9931</v>
      </c>
    </row>
    <row r="14" spans="1:7" ht="25.5" x14ac:dyDescent="0.2">
      <c r="A14" s="17" t="s">
        <v>58</v>
      </c>
      <c r="B14" s="18">
        <v>7</v>
      </c>
      <c r="C14" s="16">
        <v>24079</v>
      </c>
      <c r="D14" s="16"/>
      <c r="E14" s="16">
        <v>21218</v>
      </c>
      <c r="G14" s="19"/>
    </row>
    <row r="15" spans="1:7" x14ac:dyDescent="0.2">
      <c r="A15" s="17" t="s">
        <v>106</v>
      </c>
      <c r="B15" s="18">
        <v>7</v>
      </c>
      <c r="C15" s="16">
        <v>926</v>
      </c>
      <c r="D15" s="16"/>
      <c r="E15" s="16">
        <v>0</v>
      </c>
      <c r="G15" s="19"/>
    </row>
    <row r="16" spans="1:7" x14ac:dyDescent="0.2">
      <c r="A16" s="17" t="s">
        <v>6</v>
      </c>
      <c r="B16" s="15"/>
      <c r="C16" s="16">
        <v>108</v>
      </c>
      <c r="D16" s="16"/>
      <c r="E16" s="16">
        <v>81</v>
      </c>
    </row>
    <row r="17" spans="1:9" ht="13.5" thickBot="1" x14ac:dyDescent="0.25">
      <c r="A17" s="17" t="s">
        <v>7</v>
      </c>
      <c r="B17" s="18">
        <v>8</v>
      </c>
      <c r="C17" s="20">
        <v>141440</v>
      </c>
      <c r="D17" s="16"/>
      <c r="E17" s="20">
        <v>139363</v>
      </c>
    </row>
    <row r="18" spans="1:9" x14ac:dyDescent="0.2">
      <c r="A18" s="17"/>
      <c r="B18" s="15"/>
      <c r="C18" s="16"/>
      <c r="D18" s="16"/>
      <c r="E18" s="16"/>
    </row>
    <row r="19" spans="1:9" ht="13.5" thickBot="1" x14ac:dyDescent="0.25">
      <c r="A19" s="14" t="s">
        <v>8</v>
      </c>
      <c r="B19" s="15"/>
      <c r="C19" s="21">
        <v>3150170</v>
      </c>
      <c r="D19" s="16"/>
      <c r="E19" s="21">
        <v>3022530</v>
      </c>
      <c r="G19" s="8">
        <f>SUM(C11:C17)-C19</f>
        <v>0</v>
      </c>
      <c r="I19" s="8">
        <f>SUM(E11:E17)-E19</f>
        <v>0</v>
      </c>
    </row>
    <row r="20" spans="1:9" x14ac:dyDescent="0.2">
      <c r="A20" s="17"/>
      <c r="B20" s="15"/>
      <c r="C20" s="16"/>
      <c r="D20" s="16"/>
      <c r="E20" s="16"/>
    </row>
    <row r="21" spans="1:9" x14ac:dyDescent="0.2">
      <c r="A21" s="14" t="s">
        <v>9</v>
      </c>
      <c r="B21" s="15"/>
      <c r="C21" s="16"/>
      <c r="D21" s="16"/>
      <c r="E21" s="16"/>
    </row>
    <row r="22" spans="1:9" x14ac:dyDescent="0.2">
      <c r="A22" s="17" t="s">
        <v>13</v>
      </c>
      <c r="B22" s="18">
        <v>9</v>
      </c>
      <c r="C22" s="16">
        <v>183777</v>
      </c>
      <c r="D22" s="16"/>
      <c r="E22" s="16">
        <v>155407</v>
      </c>
    </row>
    <row r="23" spans="1:9" x14ac:dyDescent="0.2">
      <c r="A23" s="17" t="s">
        <v>12</v>
      </c>
      <c r="B23" s="15"/>
      <c r="C23" s="16">
        <v>66666</v>
      </c>
      <c r="D23" s="16"/>
      <c r="E23" s="16">
        <v>69005</v>
      </c>
    </row>
    <row r="24" spans="1:9" x14ac:dyDescent="0.2">
      <c r="A24" s="17" t="s">
        <v>10</v>
      </c>
      <c r="B24" s="15"/>
      <c r="C24" s="16">
        <v>37474</v>
      </c>
      <c r="D24" s="16"/>
      <c r="E24" s="16">
        <v>37119</v>
      </c>
    </row>
    <row r="25" spans="1:9" x14ac:dyDescent="0.2">
      <c r="A25" s="17" t="s">
        <v>11</v>
      </c>
      <c r="B25" s="18">
        <v>10</v>
      </c>
      <c r="C25" s="16">
        <v>21802</v>
      </c>
      <c r="D25" s="16"/>
      <c r="E25" s="16">
        <v>11317</v>
      </c>
    </row>
    <row r="26" spans="1:9" x14ac:dyDescent="0.2">
      <c r="A26" s="17" t="s">
        <v>126</v>
      </c>
      <c r="B26" s="15"/>
      <c r="C26" s="16">
        <v>8951</v>
      </c>
      <c r="D26" s="16"/>
      <c r="E26" s="16">
        <v>7158</v>
      </c>
    </row>
    <row r="27" spans="1:9" x14ac:dyDescent="0.2">
      <c r="A27" s="17" t="s">
        <v>127</v>
      </c>
      <c r="B27" s="15"/>
      <c r="C27" s="16">
        <v>2436</v>
      </c>
      <c r="D27" s="16"/>
      <c r="E27" s="16">
        <v>3974</v>
      </c>
    </row>
    <row r="28" spans="1:9" ht="13.5" thickBot="1" x14ac:dyDescent="0.25">
      <c r="A28" s="17" t="s">
        <v>14</v>
      </c>
      <c r="B28" s="18">
        <v>11</v>
      </c>
      <c r="C28" s="20">
        <v>62049</v>
      </c>
      <c r="D28" s="16"/>
      <c r="E28" s="20">
        <v>53927</v>
      </c>
    </row>
    <row r="29" spans="1:9" x14ac:dyDescent="0.2">
      <c r="A29" s="17"/>
      <c r="B29" s="15"/>
      <c r="C29" s="16"/>
      <c r="D29" s="16"/>
      <c r="E29" s="16"/>
    </row>
    <row r="30" spans="1:9" x14ac:dyDescent="0.2">
      <c r="A30" s="17"/>
      <c r="B30" s="15"/>
      <c r="C30" s="22">
        <v>383155</v>
      </c>
      <c r="D30" s="16"/>
      <c r="E30" s="22">
        <v>337907</v>
      </c>
      <c r="G30" s="8">
        <f>SUM(C22:C28)-C30</f>
        <v>0</v>
      </c>
      <c r="I30" s="8">
        <f>SUM(E22:E28)-E30</f>
        <v>0</v>
      </c>
    </row>
    <row r="31" spans="1:9" ht="39" thickBot="1" x14ac:dyDescent="0.25">
      <c r="A31" s="17" t="s">
        <v>77</v>
      </c>
      <c r="B31" s="18">
        <v>12</v>
      </c>
      <c r="C31" s="20">
        <v>4046</v>
      </c>
      <c r="D31" s="16"/>
      <c r="E31" s="20">
        <v>6760</v>
      </c>
    </row>
    <row r="32" spans="1:9" ht="13.5" thickBot="1" x14ac:dyDescent="0.25">
      <c r="A32" s="14" t="s">
        <v>15</v>
      </c>
      <c r="B32" s="15"/>
      <c r="C32" s="21">
        <v>387201</v>
      </c>
      <c r="D32" s="16"/>
      <c r="E32" s="21">
        <v>344667</v>
      </c>
      <c r="G32" s="8">
        <f>SUM(C30:C31)-C32</f>
        <v>0</v>
      </c>
      <c r="I32" s="8">
        <f t="shared" ref="I32" si="0">SUM(E30:E31)-E32</f>
        <v>0</v>
      </c>
    </row>
    <row r="33" spans="1:9" x14ac:dyDescent="0.2">
      <c r="A33" s="17"/>
      <c r="B33" s="15"/>
      <c r="C33" s="16"/>
      <c r="D33" s="16"/>
      <c r="E33" s="16"/>
    </row>
    <row r="34" spans="1:9" ht="13.5" thickBot="1" x14ac:dyDescent="0.25">
      <c r="A34" s="14" t="s">
        <v>16</v>
      </c>
      <c r="B34" s="15"/>
      <c r="C34" s="23">
        <v>3537371</v>
      </c>
      <c r="D34" s="16"/>
      <c r="E34" s="23">
        <v>3367197</v>
      </c>
      <c r="G34" s="8">
        <f>C32+C19-C34</f>
        <v>0</v>
      </c>
      <c r="I34" s="8">
        <f>E32+E19-E34</f>
        <v>0</v>
      </c>
    </row>
    <row r="35" spans="1:9" ht="13.5" thickTop="1" x14ac:dyDescent="0.2">
      <c r="A35" s="17"/>
      <c r="B35" s="15"/>
      <c r="C35" s="16"/>
      <c r="D35" s="16"/>
      <c r="E35" s="16"/>
    </row>
    <row r="36" spans="1:9" x14ac:dyDescent="0.2">
      <c r="A36" s="14" t="s">
        <v>17</v>
      </c>
      <c r="B36" s="15"/>
      <c r="C36" s="16"/>
      <c r="D36" s="16"/>
      <c r="E36" s="16"/>
    </row>
    <row r="37" spans="1:9" x14ac:dyDescent="0.2">
      <c r="A37" s="14" t="s">
        <v>18</v>
      </c>
      <c r="B37" s="15"/>
      <c r="C37" s="16"/>
      <c r="D37" s="16"/>
      <c r="E37" s="16"/>
    </row>
    <row r="38" spans="1:9" x14ac:dyDescent="0.2">
      <c r="A38" s="17" t="s">
        <v>19</v>
      </c>
      <c r="B38" s="18">
        <v>13</v>
      </c>
      <c r="C38" s="16">
        <v>1086085</v>
      </c>
      <c r="D38" s="16"/>
      <c r="E38" s="16">
        <v>1082299</v>
      </c>
    </row>
    <row r="39" spans="1:9" x14ac:dyDescent="0.2">
      <c r="A39" s="17" t="s">
        <v>20</v>
      </c>
      <c r="B39" s="18">
        <v>13</v>
      </c>
      <c r="C39" s="16">
        <v>-48711</v>
      </c>
      <c r="D39" s="16"/>
      <c r="E39" s="16">
        <v>-52820</v>
      </c>
    </row>
    <row r="40" spans="1:9" x14ac:dyDescent="0.2">
      <c r="A40" s="17" t="s">
        <v>21</v>
      </c>
      <c r="B40" s="15"/>
      <c r="C40" s="16">
        <v>9722</v>
      </c>
      <c r="D40" s="16"/>
      <c r="E40" s="16">
        <v>8788</v>
      </c>
    </row>
    <row r="41" spans="1:9" ht="13.5" thickBot="1" x14ac:dyDescent="0.25">
      <c r="A41" s="17" t="s">
        <v>84</v>
      </c>
      <c r="B41" s="15"/>
      <c r="C41" s="20">
        <v>211598</v>
      </c>
      <c r="D41" s="16"/>
      <c r="E41" s="20">
        <v>88858</v>
      </c>
      <c r="G41" s="8">
        <f>C41-'4-форма'!E25</f>
        <v>0</v>
      </c>
    </row>
    <row r="42" spans="1:9" x14ac:dyDescent="0.2">
      <c r="A42" s="17"/>
      <c r="B42" s="15"/>
      <c r="C42" s="16"/>
      <c r="D42" s="16"/>
      <c r="E42" s="16"/>
    </row>
    <row r="43" spans="1:9" x14ac:dyDescent="0.2">
      <c r="A43" s="17" t="s">
        <v>59</v>
      </c>
      <c r="B43" s="15"/>
      <c r="C43" s="16">
        <v>1258694</v>
      </c>
      <c r="D43" s="16"/>
      <c r="E43" s="16">
        <v>1127125</v>
      </c>
      <c r="G43" s="8">
        <f>SUM(C38:C41)-C43</f>
        <v>0</v>
      </c>
      <c r="I43" s="8">
        <f>SUM(E38:E41)-E43</f>
        <v>0</v>
      </c>
    </row>
    <row r="44" spans="1:9" ht="13.5" thickBot="1" x14ac:dyDescent="0.25">
      <c r="A44" s="17" t="s">
        <v>60</v>
      </c>
      <c r="B44" s="15"/>
      <c r="C44" s="20">
        <v>13344</v>
      </c>
      <c r="D44" s="16"/>
      <c r="E44" s="20">
        <v>11480</v>
      </c>
      <c r="G44" s="8">
        <f>'4-форма'!G25-C44</f>
        <v>0</v>
      </c>
    </row>
    <row r="45" spans="1:9" x14ac:dyDescent="0.2">
      <c r="A45" s="17"/>
      <c r="B45" s="15"/>
      <c r="C45" s="16"/>
      <c r="D45" s="16"/>
      <c r="E45" s="16"/>
    </row>
    <row r="46" spans="1:9" ht="13.5" thickBot="1" x14ac:dyDescent="0.25">
      <c r="A46" s="14" t="s">
        <v>22</v>
      </c>
      <c r="B46" s="15"/>
      <c r="C46" s="21">
        <v>1272038</v>
      </c>
      <c r="D46" s="16"/>
      <c r="E46" s="21">
        <v>1138605</v>
      </c>
      <c r="G46" s="8">
        <f>SUM(C43:C44)-C46</f>
        <v>0</v>
      </c>
      <c r="I46" s="8">
        <f t="shared" ref="I46" si="1">SUM(E43:E44)-E46</f>
        <v>0</v>
      </c>
    </row>
    <row r="47" spans="1:9" ht="13.5" thickBot="1" x14ac:dyDescent="0.25">
      <c r="A47" s="24"/>
      <c r="B47" s="25"/>
      <c r="C47" s="26"/>
      <c r="D47" s="26"/>
      <c r="E47" s="27"/>
      <c r="G47" s="8">
        <f>'4-форма'!H25-C46</f>
        <v>0</v>
      </c>
    </row>
    <row r="48" spans="1:9" x14ac:dyDescent="0.2">
      <c r="A48" s="14" t="s">
        <v>24</v>
      </c>
      <c r="B48" s="15"/>
      <c r="C48" s="28"/>
      <c r="D48" s="16"/>
      <c r="E48" s="28"/>
    </row>
    <row r="49" spans="1:9" x14ac:dyDescent="0.2">
      <c r="A49" s="17" t="s">
        <v>25</v>
      </c>
      <c r="B49" s="18">
        <v>14</v>
      </c>
      <c r="C49" s="16">
        <v>1237240</v>
      </c>
      <c r="D49" s="16"/>
      <c r="E49" s="16">
        <v>1398515</v>
      </c>
    </row>
    <row r="50" spans="1:9" x14ac:dyDescent="0.2">
      <c r="A50" s="17" t="s">
        <v>61</v>
      </c>
      <c r="B50" s="15"/>
      <c r="C50" s="16">
        <v>299607</v>
      </c>
      <c r="D50" s="16"/>
      <c r="E50" s="16">
        <v>279954</v>
      </c>
    </row>
    <row r="51" spans="1:9" x14ac:dyDescent="0.2">
      <c r="A51" s="17" t="s">
        <v>70</v>
      </c>
      <c r="B51" s="18">
        <v>15</v>
      </c>
      <c r="C51" s="16">
        <v>37259</v>
      </c>
      <c r="D51" s="16"/>
      <c r="E51" s="16">
        <v>30687</v>
      </c>
    </row>
    <row r="52" spans="1:9" ht="25.5" x14ac:dyDescent="0.2">
      <c r="A52" s="17" t="s">
        <v>26</v>
      </c>
      <c r="B52" s="15"/>
      <c r="C52" s="16">
        <v>37034</v>
      </c>
      <c r="D52" s="16"/>
      <c r="E52" s="16">
        <v>36669</v>
      </c>
      <c r="F52" s="29"/>
      <c r="G52" s="29"/>
    </row>
    <row r="53" spans="1:9" ht="13.5" thickBot="1" x14ac:dyDescent="0.25">
      <c r="A53" s="17" t="s">
        <v>53</v>
      </c>
      <c r="B53" s="18">
        <v>18</v>
      </c>
      <c r="C53" s="20">
        <v>54700</v>
      </c>
      <c r="D53" s="16"/>
      <c r="E53" s="20">
        <v>41444</v>
      </c>
      <c r="F53" s="29"/>
      <c r="G53" s="29"/>
    </row>
    <row r="54" spans="1:9" x14ac:dyDescent="0.2">
      <c r="A54" s="17"/>
      <c r="B54" s="15"/>
      <c r="C54" s="16"/>
      <c r="D54" s="16"/>
      <c r="E54" s="16"/>
      <c r="F54" s="29"/>
      <c r="G54" s="29"/>
    </row>
    <row r="55" spans="1:9" ht="13.5" thickBot="1" x14ac:dyDescent="0.25">
      <c r="A55" s="14" t="s">
        <v>27</v>
      </c>
      <c r="B55" s="15"/>
      <c r="C55" s="21">
        <v>1665840</v>
      </c>
      <c r="D55" s="16"/>
      <c r="E55" s="21">
        <v>1787269</v>
      </c>
      <c r="F55" s="29"/>
      <c r="G55" s="8">
        <f>SUM(C48:C53)-C55</f>
        <v>0</v>
      </c>
      <c r="I55" s="8">
        <f t="shared" ref="I55" si="2">SUM(E48:E53)-E55</f>
        <v>0</v>
      </c>
    </row>
    <row r="56" spans="1:9" x14ac:dyDescent="0.2">
      <c r="A56" s="17"/>
      <c r="B56" s="15"/>
      <c r="C56" s="16"/>
      <c r="D56" s="16"/>
      <c r="E56" s="16"/>
      <c r="F56" s="29"/>
      <c r="G56" s="29"/>
    </row>
    <row r="57" spans="1:9" x14ac:dyDescent="0.2">
      <c r="A57" s="14" t="s">
        <v>28</v>
      </c>
      <c r="B57" s="15"/>
      <c r="C57" s="16"/>
      <c r="D57" s="16"/>
      <c r="E57" s="16"/>
      <c r="F57" s="29"/>
      <c r="G57" s="29"/>
    </row>
    <row r="58" spans="1:9" x14ac:dyDescent="0.2">
      <c r="A58" s="17" t="s">
        <v>25</v>
      </c>
      <c r="B58" s="18">
        <v>14</v>
      </c>
      <c r="C58" s="16">
        <v>336975</v>
      </c>
      <c r="D58" s="16"/>
      <c r="E58" s="16">
        <v>171664</v>
      </c>
      <c r="F58" s="29"/>
      <c r="G58" s="29"/>
    </row>
    <row r="59" spans="1:9" x14ac:dyDescent="0.2">
      <c r="A59" s="17" t="s">
        <v>62</v>
      </c>
      <c r="B59" s="18">
        <v>16</v>
      </c>
      <c r="C59" s="16">
        <v>76929</v>
      </c>
      <c r="D59" s="16"/>
      <c r="E59" s="16">
        <v>85056</v>
      </c>
      <c r="F59" s="29"/>
      <c r="G59" s="29"/>
    </row>
    <row r="60" spans="1:9" ht="25.5" x14ac:dyDescent="0.2">
      <c r="A60" s="17" t="s">
        <v>71</v>
      </c>
      <c r="B60" s="18">
        <v>17</v>
      </c>
      <c r="C60" s="16">
        <v>70978</v>
      </c>
      <c r="D60" s="16"/>
      <c r="E60" s="16">
        <v>71409</v>
      </c>
      <c r="F60" s="29"/>
      <c r="G60" s="29"/>
    </row>
    <row r="61" spans="1:9" x14ac:dyDescent="0.2">
      <c r="A61" s="17" t="s">
        <v>70</v>
      </c>
      <c r="B61" s="18">
        <v>15</v>
      </c>
      <c r="C61" s="16">
        <v>23498</v>
      </c>
      <c r="D61" s="16"/>
      <c r="E61" s="16">
        <v>19499</v>
      </c>
      <c r="F61" s="29"/>
      <c r="G61" s="29"/>
    </row>
    <row r="62" spans="1:9" x14ac:dyDescent="0.2">
      <c r="A62" s="17" t="s">
        <v>29</v>
      </c>
      <c r="B62" s="15"/>
      <c r="C62" s="16">
        <v>14987</v>
      </c>
      <c r="D62" s="16"/>
      <c r="E62" s="16">
        <v>30390</v>
      </c>
      <c r="F62" s="29"/>
      <c r="G62" s="29"/>
    </row>
    <row r="63" spans="1:9" ht="25.5" x14ac:dyDescent="0.2">
      <c r="A63" s="17" t="s">
        <v>26</v>
      </c>
      <c r="B63" s="15"/>
      <c r="C63" s="16">
        <v>6742</v>
      </c>
      <c r="D63" s="16"/>
      <c r="E63" s="16">
        <v>6787</v>
      </c>
      <c r="F63" s="29"/>
      <c r="G63" s="29"/>
    </row>
    <row r="64" spans="1:9" ht="13.5" thickBot="1" x14ac:dyDescent="0.25">
      <c r="A64" s="17" t="s">
        <v>54</v>
      </c>
      <c r="B64" s="18">
        <v>18</v>
      </c>
      <c r="C64" s="20">
        <v>67087</v>
      </c>
      <c r="D64" s="16"/>
      <c r="E64" s="20">
        <v>53009</v>
      </c>
      <c r="F64" s="29"/>
      <c r="G64" s="29"/>
    </row>
    <row r="65" spans="1:9" x14ac:dyDescent="0.2">
      <c r="A65" s="17"/>
      <c r="B65" s="15"/>
      <c r="C65" s="22">
        <v>597196</v>
      </c>
      <c r="D65" s="16"/>
      <c r="E65" s="22">
        <v>437814</v>
      </c>
      <c r="F65" s="29"/>
      <c r="G65" s="8">
        <f>SUM(C58:C64)-C65</f>
        <v>0</v>
      </c>
      <c r="I65" s="8">
        <f>SUM(E58:E64)-E65</f>
        <v>0</v>
      </c>
    </row>
    <row r="66" spans="1:9" ht="39" thickBot="1" x14ac:dyDescent="0.25">
      <c r="A66" s="17" t="s">
        <v>78</v>
      </c>
      <c r="B66" s="18">
        <v>12</v>
      </c>
      <c r="C66" s="20">
        <v>2297</v>
      </c>
      <c r="D66" s="16"/>
      <c r="E66" s="20">
        <v>3509</v>
      </c>
      <c r="F66" s="29"/>
      <c r="G66" s="29"/>
    </row>
    <row r="67" spans="1:9" ht="13.5" thickBot="1" x14ac:dyDescent="0.25">
      <c r="A67" s="14" t="s">
        <v>30</v>
      </c>
      <c r="B67" s="15"/>
      <c r="C67" s="21">
        <v>599493</v>
      </c>
      <c r="D67" s="16"/>
      <c r="E67" s="21">
        <v>441323</v>
      </c>
      <c r="F67" s="29"/>
      <c r="G67" s="29">
        <f>SUM(C65:C66)-C67</f>
        <v>0</v>
      </c>
      <c r="I67" s="29">
        <f>SUM(E65:E66)-E67</f>
        <v>0</v>
      </c>
    </row>
    <row r="68" spans="1:9" ht="13.5" thickBot="1" x14ac:dyDescent="0.25">
      <c r="A68" s="14" t="s">
        <v>31</v>
      </c>
      <c r="B68" s="15"/>
      <c r="C68" s="21">
        <v>2265333</v>
      </c>
      <c r="D68" s="16"/>
      <c r="E68" s="21">
        <v>2228592</v>
      </c>
      <c r="F68" s="29"/>
      <c r="G68" s="29">
        <f>C67+C55-C68</f>
        <v>0</v>
      </c>
      <c r="I68" s="29">
        <f>E67+E55-E68</f>
        <v>0</v>
      </c>
    </row>
    <row r="69" spans="1:9" ht="13.5" thickBot="1" x14ac:dyDescent="0.25">
      <c r="A69" s="14" t="s">
        <v>32</v>
      </c>
      <c r="B69" s="15"/>
      <c r="C69" s="23">
        <v>3537371</v>
      </c>
      <c r="D69" s="16"/>
      <c r="E69" s="23">
        <v>3367197</v>
      </c>
      <c r="F69" s="29"/>
      <c r="G69" s="29">
        <f>C68+C46-C69</f>
        <v>0</v>
      </c>
      <c r="H69" s="29"/>
      <c r="I69" s="29">
        <f>E68+E46-E69</f>
        <v>0</v>
      </c>
    </row>
    <row r="70" spans="1:9" ht="13.5" thickTop="1" x14ac:dyDescent="0.2">
      <c r="A70" s="30"/>
      <c r="B70" s="30"/>
      <c r="C70" s="31"/>
      <c r="D70" s="31"/>
      <c r="E70" s="31"/>
      <c r="F70" s="29"/>
      <c r="G70" s="29"/>
    </row>
  </sheetData>
  <mergeCells count="7">
    <mergeCell ref="A6:A8"/>
    <mergeCell ref="D6:D8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tabSelected="1" view="pageBreakPreview" zoomScale="130" zoomScaleNormal="87" zoomScaleSheetLayoutView="130" workbookViewId="0">
      <pane xSplit="2" ySplit="2" topLeftCell="C3" activePane="bottomRight" state="frozen"/>
      <selection activeCell="C37" sqref="C37:C45"/>
      <selection pane="topRight" activeCell="C37" sqref="C37:C45"/>
      <selection pane="bottomLeft" activeCell="C37" sqref="C37:C45"/>
      <selection pane="bottomRight" activeCell="P5" sqref="P5"/>
    </sheetView>
  </sheetViews>
  <sheetFormatPr defaultRowHeight="15" x14ac:dyDescent="0.25"/>
  <cols>
    <col min="1" max="1" width="71.140625" customWidth="1"/>
    <col min="2" max="2" width="11.28515625" customWidth="1"/>
    <col min="3" max="3" width="14.28515625" style="33" customWidth="1"/>
    <col min="4" max="4" width="4.7109375" style="33" customWidth="1"/>
    <col min="5" max="5" width="14.7109375" style="33" customWidth="1"/>
    <col min="6" max="6" width="5.28515625" style="33" customWidth="1"/>
    <col min="7" max="7" width="11.7109375" style="33" customWidth="1"/>
    <col min="8" max="8" width="4.7109375" style="33" customWidth="1"/>
    <col min="9" max="9" width="15.5703125" style="33" customWidth="1"/>
    <col min="11" max="11" width="3.28515625" customWidth="1"/>
    <col min="13" max="13" width="3.140625" customWidth="1"/>
    <col min="15" max="15" width="3.5703125" customWidth="1"/>
    <col min="17" max="17" width="3" customWidth="1"/>
  </cols>
  <sheetData>
    <row r="1" spans="1:16" x14ac:dyDescent="0.25">
      <c r="A1" s="63" t="s">
        <v>162</v>
      </c>
      <c r="B1" s="63"/>
      <c r="C1" s="63"/>
      <c r="D1" s="63"/>
      <c r="E1" s="63"/>
      <c r="F1" s="63"/>
      <c r="G1" s="63"/>
      <c r="H1" s="63"/>
      <c r="I1" s="63"/>
    </row>
    <row r="2" spans="1:16" x14ac:dyDescent="0.25">
      <c r="A2" s="64" t="s">
        <v>160</v>
      </c>
      <c r="B2" s="64"/>
      <c r="C2" s="64"/>
      <c r="D2" s="64"/>
      <c r="E2" s="64"/>
      <c r="F2" s="64"/>
      <c r="G2" s="64"/>
      <c r="H2" s="64"/>
      <c r="I2" s="64"/>
    </row>
    <row r="3" spans="1:16" x14ac:dyDescent="0.25">
      <c r="A3" s="65" t="s">
        <v>163</v>
      </c>
      <c r="B3" s="65"/>
      <c r="C3" s="65"/>
      <c r="D3" s="65"/>
      <c r="E3" s="65"/>
      <c r="F3" s="65"/>
      <c r="G3" s="65"/>
      <c r="H3" s="65"/>
      <c r="I3" s="65"/>
    </row>
    <row r="4" spans="1:16" x14ac:dyDescent="0.25">
      <c r="A4" s="66" t="s">
        <v>167</v>
      </c>
      <c r="B4" s="66"/>
      <c r="C4" s="66"/>
      <c r="D4" s="66"/>
      <c r="E4" s="66"/>
      <c r="F4" s="66"/>
      <c r="G4" s="66"/>
      <c r="H4" s="66"/>
      <c r="I4" s="66"/>
    </row>
    <row r="5" spans="1:16" x14ac:dyDescent="0.25">
      <c r="A5" s="66" t="s">
        <v>164</v>
      </c>
      <c r="B5" s="66"/>
      <c r="C5" s="66"/>
      <c r="D5" s="66"/>
      <c r="E5" s="66"/>
      <c r="F5" s="66"/>
      <c r="G5" s="66"/>
      <c r="H5" s="66"/>
      <c r="I5" s="66"/>
    </row>
    <row r="6" spans="1:16" x14ac:dyDescent="0.25">
      <c r="A6" s="54"/>
      <c r="B6" s="62" t="s">
        <v>23</v>
      </c>
      <c r="C6" s="55" t="s">
        <v>128</v>
      </c>
      <c r="D6" s="55"/>
      <c r="E6" s="55"/>
      <c r="F6" s="55"/>
      <c r="G6" s="55" t="s">
        <v>130</v>
      </c>
      <c r="H6" s="55"/>
      <c r="I6" s="55"/>
      <c r="J6" s="1">
        <f>C16-SUM(C11:C14)</f>
        <v>0</v>
      </c>
      <c r="K6" s="1"/>
      <c r="L6" s="1">
        <f t="shared" ref="L6:P6" si="0">E16-SUM(E11:E14)</f>
        <v>0</v>
      </c>
      <c r="M6" s="1"/>
      <c r="N6" s="1">
        <f t="shared" si="0"/>
        <v>0</v>
      </c>
      <c r="O6" s="1"/>
      <c r="P6" s="1">
        <f t="shared" si="0"/>
        <v>0</v>
      </c>
    </row>
    <row r="7" spans="1:16" ht="15.75" thickBot="1" x14ac:dyDescent="0.3">
      <c r="A7" s="54"/>
      <c r="B7" s="62"/>
      <c r="C7" s="61" t="s">
        <v>129</v>
      </c>
      <c r="D7" s="61"/>
      <c r="E7" s="61"/>
      <c r="F7" s="55"/>
      <c r="G7" s="61" t="s">
        <v>129</v>
      </c>
      <c r="H7" s="61"/>
      <c r="I7" s="61"/>
    </row>
    <row r="8" spans="1:16" ht="15.75" thickBot="1" x14ac:dyDescent="0.3">
      <c r="A8" s="17"/>
      <c r="B8" s="15"/>
      <c r="C8" s="12" t="s">
        <v>98</v>
      </c>
      <c r="D8" s="28"/>
      <c r="E8" s="34" t="s">
        <v>79</v>
      </c>
      <c r="F8" s="16"/>
      <c r="G8" s="12" t="s">
        <v>98</v>
      </c>
      <c r="H8" s="28"/>
      <c r="I8" s="34" t="s">
        <v>79</v>
      </c>
    </row>
    <row r="9" spans="1:16" x14ac:dyDescent="0.25">
      <c r="A9" s="14" t="s">
        <v>33</v>
      </c>
      <c r="B9" s="15"/>
      <c r="C9" s="16"/>
      <c r="D9" s="16"/>
      <c r="E9" s="16"/>
      <c r="F9" s="16"/>
      <c r="G9" s="16"/>
      <c r="H9" s="16"/>
      <c r="I9" s="16"/>
    </row>
    <row r="10" spans="1:16" x14ac:dyDescent="0.25">
      <c r="A10" s="14" t="s">
        <v>85</v>
      </c>
      <c r="B10" s="15"/>
      <c r="C10" s="16"/>
      <c r="D10" s="16"/>
      <c r="E10" s="16"/>
      <c r="F10" s="16"/>
      <c r="G10" s="16"/>
      <c r="H10" s="16"/>
      <c r="I10" s="16"/>
      <c r="J10" s="1">
        <f>C20-SUM(C15:C18)</f>
        <v>0</v>
      </c>
      <c r="K10" s="1"/>
      <c r="L10" s="1">
        <f t="shared" ref="L10:P10" si="1">E20-SUM(E15:E18)</f>
        <v>0</v>
      </c>
      <c r="M10" s="1"/>
      <c r="N10" s="1">
        <f t="shared" si="1"/>
        <v>0</v>
      </c>
      <c r="O10" s="1"/>
      <c r="P10" s="1">
        <f t="shared" si="1"/>
        <v>0</v>
      </c>
    </row>
    <row r="11" spans="1:16" x14ac:dyDescent="0.25">
      <c r="A11" s="17" t="s">
        <v>86</v>
      </c>
      <c r="B11" s="18">
        <v>19</v>
      </c>
      <c r="C11" s="16">
        <v>295301</v>
      </c>
      <c r="D11" s="16"/>
      <c r="E11" s="16">
        <v>282078</v>
      </c>
      <c r="F11" s="16"/>
      <c r="G11" s="16">
        <v>869751</v>
      </c>
      <c r="H11" s="16"/>
      <c r="I11" s="16">
        <v>775653</v>
      </c>
    </row>
    <row r="12" spans="1:16" x14ac:dyDescent="0.25">
      <c r="A12" s="17" t="s">
        <v>87</v>
      </c>
      <c r="B12" s="18">
        <v>19</v>
      </c>
      <c r="C12" s="16">
        <v>18375</v>
      </c>
      <c r="D12" s="16"/>
      <c r="E12" s="16">
        <v>7943</v>
      </c>
      <c r="F12" s="16"/>
      <c r="G12" s="16">
        <v>41812</v>
      </c>
      <c r="H12" s="16"/>
      <c r="I12" s="16">
        <v>28987</v>
      </c>
    </row>
    <row r="13" spans="1:16" x14ac:dyDescent="0.25">
      <c r="A13" s="17" t="s">
        <v>34</v>
      </c>
      <c r="B13" s="15"/>
      <c r="C13" s="16">
        <v>10621</v>
      </c>
      <c r="D13" s="16"/>
      <c r="E13" s="16">
        <v>6740</v>
      </c>
      <c r="F13" s="16"/>
      <c r="G13" s="16">
        <v>24942</v>
      </c>
      <c r="H13" s="16"/>
      <c r="I13" s="16">
        <v>15952</v>
      </c>
    </row>
    <row r="14" spans="1:16" ht="15.75" thickBot="1" x14ac:dyDescent="0.3">
      <c r="A14" s="17" t="s">
        <v>35</v>
      </c>
      <c r="B14" s="18">
        <v>20</v>
      </c>
      <c r="C14" s="16">
        <v>12383</v>
      </c>
      <c r="D14" s="16"/>
      <c r="E14" s="16">
        <v>11133</v>
      </c>
      <c r="F14" s="16"/>
      <c r="G14" s="16">
        <v>35046</v>
      </c>
      <c r="H14" s="16"/>
      <c r="I14" s="16">
        <v>34647</v>
      </c>
    </row>
    <row r="15" spans="1:16" x14ac:dyDescent="0.25">
      <c r="A15" s="17"/>
      <c r="B15" s="15"/>
      <c r="C15" s="28"/>
      <c r="D15" s="16"/>
      <c r="E15" s="28"/>
      <c r="F15" s="16"/>
      <c r="G15" s="28"/>
      <c r="H15" s="16"/>
      <c r="I15" s="28"/>
    </row>
    <row r="16" spans="1:16" x14ac:dyDescent="0.25">
      <c r="A16" s="14" t="s">
        <v>88</v>
      </c>
      <c r="B16" s="15"/>
      <c r="C16" s="22">
        <v>336680</v>
      </c>
      <c r="D16" s="22"/>
      <c r="E16" s="22">
        <v>307894</v>
      </c>
      <c r="F16" s="22"/>
      <c r="G16" s="22">
        <v>971551</v>
      </c>
      <c r="H16" s="22"/>
      <c r="I16" s="22">
        <v>855239</v>
      </c>
    </row>
    <row r="17" spans="1:16" x14ac:dyDescent="0.25">
      <c r="A17" s="17"/>
      <c r="B17" s="15"/>
      <c r="C17" s="16"/>
      <c r="D17" s="16"/>
      <c r="E17" s="16"/>
      <c r="F17" s="16"/>
      <c r="G17" s="16"/>
      <c r="H17" s="16"/>
      <c r="I17" s="16"/>
    </row>
    <row r="18" spans="1:16" ht="15.75" thickBot="1" x14ac:dyDescent="0.3">
      <c r="A18" s="17" t="s">
        <v>36</v>
      </c>
      <c r="B18" s="18">
        <v>21</v>
      </c>
      <c r="C18" s="20">
        <v>-239323</v>
      </c>
      <c r="D18" s="16"/>
      <c r="E18" s="20">
        <v>-212226</v>
      </c>
      <c r="F18" s="16"/>
      <c r="G18" s="16">
        <v>-690119</v>
      </c>
      <c r="H18" s="16"/>
      <c r="I18" s="16">
        <v>-625955</v>
      </c>
    </row>
    <row r="19" spans="1:16" x14ac:dyDescent="0.25">
      <c r="A19" s="17"/>
      <c r="B19" s="15"/>
      <c r="C19" s="16"/>
      <c r="D19" s="16"/>
      <c r="E19" s="16"/>
      <c r="F19" s="16"/>
      <c r="G19" s="28"/>
      <c r="H19" s="16"/>
      <c r="I19" s="28"/>
    </row>
    <row r="20" spans="1:16" x14ac:dyDescent="0.25">
      <c r="A20" s="14" t="s">
        <v>89</v>
      </c>
      <c r="B20" s="15"/>
      <c r="C20" s="22">
        <v>97357</v>
      </c>
      <c r="D20" s="16"/>
      <c r="E20" s="22">
        <v>95668</v>
      </c>
      <c r="F20" s="16"/>
      <c r="G20" s="22">
        <v>281432</v>
      </c>
      <c r="H20" s="16"/>
      <c r="I20" s="22">
        <v>229284</v>
      </c>
    </row>
    <row r="21" spans="1:16" x14ac:dyDescent="0.25">
      <c r="A21" s="17"/>
      <c r="B21" s="15"/>
      <c r="C21" s="16"/>
      <c r="D21" s="16"/>
      <c r="E21" s="16"/>
      <c r="F21" s="16"/>
      <c r="G21" s="16"/>
      <c r="H21" s="16"/>
      <c r="I21" s="16"/>
      <c r="J21" s="1">
        <f>C31-SUM(C20:C29)</f>
        <v>0</v>
      </c>
      <c r="K21" s="1"/>
      <c r="L21" s="1">
        <f>E31-SUM(E20:E29)</f>
        <v>0</v>
      </c>
      <c r="M21" s="1"/>
      <c r="N21" s="1">
        <f>G31-SUM(G20:G29)</f>
        <v>0</v>
      </c>
      <c r="O21" s="1"/>
      <c r="P21" s="1">
        <f>I31-SUM(I20:I29)</f>
        <v>0</v>
      </c>
    </row>
    <row r="22" spans="1:16" x14ac:dyDescent="0.25">
      <c r="A22" s="17" t="s">
        <v>37</v>
      </c>
      <c r="B22" s="18">
        <v>22</v>
      </c>
      <c r="C22" s="16">
        <v>-20506</v>
      </c>
      <c r="D22" s="16"/>
      <c r="E22" s="16">
        <v>-20275</v>
      </c>
      <c r="F22" s="16"/>
      <c r="G22" s="16">
        <v>-63116</v>
      </c>
      <c r="H22" s="16"/>
      <c r="I22" s="16">
        <v>-61694</v>
      </c>
    </row>
    <row r="23" spans="1:16" x14ac:dyDescent="0.25">
      <c r="A23" s="17" t="s">
        <v>39</v>
      </c>
      <c r="B23" s="18">
        <v>23</v>
      </c>
      <c r="C23" s="16">
        <v>5095</v>
      </c>
      <c r="D23" s="16"/>
      <c r="E23" s="16">
        <v>3901</v>
      </c>
      <c r="F23" s="16"/>
      <c r="G23" s="16">
        <v>11375</v>
      </c>
      <c r="H23" s="16"/>
      <c r="I23" s="16">
        <v>27911</v>
      </c>
      <c r="J23" s="1">
        <f>C33-SUM(C31:C32)</f>
        <v>0</v>
      </c>
      <c r="K23" s="1"/>
      <c r="L23" s="1">
        <f t="shared" ref="L23:P23" si="2">E33-SUM(E31:E32)</f>
        <v>0</v>
      </c>
      <c r="M23" s="1"/>
      <c r="N23" s="1">
        <f t="shared" si="2"/>
        <v>0</v>
      </c>
      <c r="O23" s="1"/>
      <c r="P23" s="1">
        <f t="shared" si="2"/>
        <v>0</v>
      </c>
    </row>
    <row r="24" spans="1:16" x14ac:dyDescent="0.25">
      <c r="A24" s="17" t="s">
        <v>38</v>
      </c>
      <c r="B24" s="18">
        <v>23</v>
      </c>
      <c r="C24" s="16">
        <v>-31152</v>
      </c>
      <c r="D24" s="16"/>
      <c r="E24" s="16">
        <v>-36014</v>
      </c>
      <c r="F24" s="16"/>
      <c r="G24" s="16">
        <v>-94485</v>
      </c>
      <c r="H24" s="16"/>
      <c r="I24" s="16">
        <v>-135197</v>
      </c>
    </row>
    <row r="25" spans="1:16" x14ac:dyDescent="0.25">
      <c r="A25" s="17" t="s">
        <v>131</v>
      </c>
      <c r="B25" s="15"/>
      <c r="C25" s="16">
        <v>5124</v>
      </c>
      <c r="D25" s="16"/>
      <c r="E25" s="16">
        <v>-36385</v>
      </c>
      <c r="F25" s="16"/>
      <c r="G25" s="16">
        <v>-5062</v>
      </c>
      <c r="H25" s="16"/>
      <c r="I25" s="16">
        <v>-56136</v>
      </c>
    </row>
    <row r="26" spans="1:16" x14ac:dyDescent="0.25">
      <c r="A26" s="17" t="s">
        <v>80</v>
      </c>
      <c r="B26" s="18">
        <v>7</v>
      </c>
      <c r="C26" s="16">
        <v>3245</v>
      </c>
      <c r="D26" s="16"/>
      <c r="E26" s="16">
        <v>1789</v>
      </c>
      <c r="F26" s="16"/>
      <c r="G26" s="16">
        <v>8333</v>
      </c>
      <c r="H26" s="16"/>
      <c r="I26" s="16">
        <v>7293</v>
      </c>
    </row>
    <row r="27" spans="1:16" x14ac:dyDescent="0.25">
      <c r="A27" s="17" t="s">
        <v>132</v>
      </c>
      <c r="B27" s="15"/>
      <c r="C27" s="16">
        <v>-189</v>
      </c>
      <c r="D27" s="16"/>
      <c r="E27" s="16">
        <v>-1526</v>
      </c>
      <c r="F27" s="16"/>
      <c r="G27" s="16">
        <v>-169</v>
      </c>
      <c r="H27" s="16"/>
      <c r="I27" s="16">
        <v>-15847</v>
      </c>
      <c r="J27" s="1">
        <f>C37-SUM(C33:C36)</f>
        <v>0</v>
      </c>
      <c r="K27" s="1"/>
      <c r="L27" s="1">
        <f t="shared" ref="L27:P27" si="3">E37-SUM(E33:E36)</f>
        <v>0</v>
      </c>
      <c r="M27" s="1"/>
      <c r="N27" s="1">
        <f t="shared" si="3"/>
        <v>0</v>
      </c>
      <c r="O27" s="1"/>
      <c r="P27" s="1">
        <f t="shared" si="3"/>
        <v>0</v>
      </c>
    </row>
    <row r="28" spans="1:16" ht="25.5" x14ac:dyDescent="0.25">
      <c r="A28" s="17" t="s">
        <v>107</v>
      </c>
      <c r="B28" s="18"/>
      <c r="C28" s="16">
        <v>0</v>
      </c>
      <c r="D28" s="16"/>
      <c r="E28" s="16">
        <v>0</v>
      </c>
      <c r="F28" s="16"/>
      <c r="G28" s="16">
        <v>0</v>
      </c>
      <c r="H28" s="16"/>
      <c r="I28" s="16">
        <v>9035</v>
      </c>
    </row>
    <row r="29" spans="1:16" ht="15.75" thickBot="1" x14ac:dyDescent="0.3">
      <c r="A29" s="17" t="s">
        <v>90</v>
      </c>
      <c r="B29" s="15"/>
      <c r="C29" s="20">
        <v>344</v>
      </c>
      <c r="D29" s="16"/>
      <c r="E29" s="20">
        <v>-9557</v>
      </c>
      <c r="F29" s="16"/>
      <c r="G29" s="16">
        <v>7269</v>
      </c>
      <c r="H29" s="16"/>
      <c r="I29" s="16">
        <v>-9976</v>
      </c>
    </row>
    <row r="30" spans="1:16" x14ac:dyDescent="0.25">
      <c r="A30" s="17"/>
      <c r="B30" s="15"/>
      <c r="C30" s="16"/>
      <c r="D30" s="16"/>
      <c r="E30" s="16"/>
      <c r="F30" s="16"/>
      <c r="G30" s="28"/>
      <c r="H30" s="16"/>
      <c r="I30" s="28"/>
    </row>
    <row r="31" spans="1:16" ht="29.25" customHeight="1" x14ac:dyDescent="0.25">
      <c r="A31" s="14" t="s">
        <v>91</v>
      </c>
      <c r="B31" s="15"/>
      <c r="C31" s="22">
        <v>59318</v>
      </c>
      <c r="D31" s="16"/>
      <c r="E31" s="22">
        <v>-2399</v>
      </c>
      <c r="F31" s="16"/>
      <c r="G31" s="22">
        <v>145577</v>
      </c>
      <c r="H31" s="16"/>
      <c r="I31" s="22">
        <v>-5327</v>
      </c>
    </row>
    <row r="32" spans="1:16" ht="29.25" customHeight="1" thickBot="1" x14ac:dyDescent="0.3">
      <c r="A32" s="17" t="s">
        <v>72</v>
      </c>
      <c r="B32" s="15"/>
      <c r="C32" s="20">
        <v>-9705</v>
      </c>
      <c r="D32" s="16"/>
      <c r="E32" s="20">
        <v>-3660</v>
      </c>
      <c r="F32" s="16"/>
      <c r="G32" s="20">
        <v>-28108</v>
      </c>
      <c r="H32" s="16"/>
      <c r="I32" s="20">
        <v>-13001</v>
      </c>
    </row>
    <row r="33" spans="1:16" x14ac:dyDescent="0.25">
      <c r="A33" s="14" t="s">
        <v>108</v>
      </c>
      <c r="B33" s="15"/>
      <c r="C33" s="22">
        <v>49613</v>
      </c>
      <c r="D33" s="16"/>
      <c r="E33" s="22">
        <v>-6059</v>
      </c>
      <c r="F33" s="16"/>
      <c r="G33" s="22">
        <v>117469</v>
      </c>
      <c r="H33" s="16"/>
      <c r="I33" s="22">
        <v>-18328</v>
      </c>
      <c r="J33" s="1">
        <f>C43-SUM(C40:C42)</f>
        <v>0</v>
      </c>
      <c r="K33" s="1"/>
      <c r="L33" s="1">
        <f>E43-SUM(E40:E42)</f>
        <v>0</v>
      </c>
      <c r="M33" s="1"/>
      <c r="N33" s="1">
        <f>G43-SUM(G40:G42)</f>
        <v>0</v>
      </c>
      <c r="O33" s="1"/>
      <c r="P33" s="1">
        <f>I43-SUM(I40:I42)</f>
        <v>0</v>
      </c>
    </row>
    <row r="34" spans="1:16" x14ac:dyDescent="0.25">
      <c r="A34" s="17"/>
      <c r="B34" s="15"/>
      <c r="C34" s="16"/>
      <c r="D34" s="16"/>
      <c r="E34" s="16"/>
      <c r="F34" s="16"/>
      <c r="G34" s="16"/>
      <c r="H34" s="16"/>
      <c r="I34" s="16"/>
      <c r="J34" s="1">
        <f>C37+C43-C44</f>
        <v>0</v>
      </c>
      <c r="K34" s="1"/>
      <c r="L34" s="1">
        <f>E37+E43-E44</f>
        <v>0</v>
      </c>
      <c r="M34" s="1"/>
      <c r="N34" s="1">
        <f>G37+G43-G44</f>
        <v>0</v>
      </c>
      <c r="O34" s="1"/>
      <c r="P34" s="1">
        <f>I37+I43-I44</f>
        <v>0</v>
      </c>
    </row>
    <row r="35" spans="1:16" x14ac:dyDescent="0.25">
      <c r="A35" s="14" t="s">
        <v>40</v>
      </c>
      <c r="B35" s="15"/>
      <c r="C35" s="16"/>
      <c r="D35" s="16"/>
      <c r="E35" s="16"/>
      <c r="F35" s="16"/>
      <c r="G35" s="16"/>
      <c r="H35" s="16"/>
      <c r="I35" s="16"/>
    </row>
    <row r="36" spans="1:16" ht="15.75" thickBot="1" x14ac:dyDescent="0.3">
      <c r="A36" s="17" t="s">
        <v>109</v>
      </c>
      <c r="B36" s="18"/>
      <c r="C36" s="20">
        <v>0</v>
      </c>
      <c r="D36" s="16"/>
      <c r="E36" s="20">
        <v>0</v>
      </c>
      <c r="F36" s="16"/>
      <c r="G36" s="20">
        <v>0</v>
      </c>
      <c r="H36" s="16"/>
      <c r="I36" s="20">
        <v>-188</v>
      </c>
    </row>
    <row r="37" spans="1:16" ht="15.75" thickBot="1" x14ac:dyDescent="0.3">
      <c r="A37" s="14" t="s">
        <v>110</v>
      </c>
      <c r="B37" s="15"/>
      <c r="C37" s="23">
        <v>49613</v>
      </c>
      <c r="D37" s="16"/>
      <c r="E37" s="23">
        <v>-6059</v>
      </c>
      <c r="F37" s="16"/>
      <c r="G37" s="23">
        <v>117469</v>
      </c>
      <c r="H37" s="16"/>
      <c r="I37" s="23">
        <v>-18516</v>
      </c>
    </row>
    <row r="38" spans="1:16" ht="15.75" thickTop="1" x14ac:dyDescent="0.25">
      <c r="A38" s="2"/>
      <c r="B38" s="3"/>
      <c r="C38" s="35"/>
      <c r="D38" s="35"/>
      <c r="E38" s="35"/>
      <c r="F38" s="35"/>
      <c r="G38" s="35"/>
      <c r="H38" s="35"/>
      <c r="I38" s="35"/>
    </row>
    <row r="39" spans="1:16" x14ac:dyDescent="0.25">
      <c r="A39" s="14" t="s">
        <v>133</v>
      </c>
      <c r="B39" s="15"/>
      <c r="C39" s="16"/>
      <c r="D39" s="16"/>
      <c r="E39" s="16"/>
      <c r="F39" s="16"/>
      <c r="G39" s="16"/>
      <c r="H39" s="16"/>
      <c r="I39" s="16"/>
      <c r="J39" s="1">
        <f>C49-SUM(C47:C48)</f>
        <v>0</v>
      </c>
      <c r="K39" s="1"/>
      <c r="L39" s="1">
        <f>E49-SUM(E47:E48)</f>
        <v>0</v>
      </c>
      <c r="M39" s="1"/>
      <c r="N39" s="1">
        <f>G49-SUM(G47:G48)</f>
        <v>0</v>
      </c>
      <c r="O39" s="1"/>
      <c r="P39" s="1">
        <f>I49-SUM(I47:I48)</f>
        <v>0</v>
      </c>
    </row>
    <row r="40" spans="1:16" x14ac:dyDescent="0.25">
      <c r="A40" s="32" t="s">
        <v>111</v>
      </c>
      <c r="B40" s="15"/>
      <c r="C40" s="16"/>
      <c r="D40" s="16"/>
      <c r="E40" s="16"/>
      <c r="F40" s="16"/>
      <c r="G40" s="16"/>
      <c r="H40" s="16"/>
      <c r="I40" s="16"/>
    </row>
    <row r="41" spans="1:16" x14ac:dyDescent="0.25">
      <c r="A41" s="17" t="s">
        <v>134</v>
      </c>
      <c r="B41" s="18">
        <v>13</v>
      </c>
      <c r="C41" s="16">
        <v>1582</v>
      </c>
      <c r="D41" s="16"/>
      <c r="E41" s="16">
        <v>-7987</v>
      </c>
      <c r="F41" s="16"/>
      <c r="G41" s="16">
        <v>4109</v>
      </c>
      <c r="H41" s="16"/>
      <c r="I41" s="16">
        <v>-13354</v>
      </c>
    </row>
    <row r="42" spans="1:16" ht="15.75" thickBot="1" x14ac:dyDescent="0.3">
      <c r="A42" s="17" t="s">
        <v>73</v>
      </c>
      <c r="B42" s="15"/>
      <c r="C42" s="20">
        <v>-230</v>
      </c>
      <c r="D42" s="16"/>
      <c r="E42" s="20">
        <v>945</v>
      </c>
      <c r="F42" s="16"/>
      <c r="G42" s="20">
        <v>934</v>
      </c>
      <c r="H42" s="16"/>
      <c r="I42" s="20">
        <v>1254</v>
      </c>
      <c r="J42" s="1"/>
      <c r="K42" s="1"/>
      <c r="L42" s="1"/>
      <c r="M42" s="1"/>
      <c r="N42" s="1"/>
      <c r="O42" s="1"/>
      <c r="P42" s="1"/>
    </row>
    <row r="43" spans="1:16" ht="15.75" thickBot="1" x14ac:dyDescent="0.3">
      <c r="A43" s="14" t="s">
        <v>135</v>
      </c>
      <c r="B43" s="15"/>
      <c r="C43" s="21">
        <v>1352</v>
      </c>
      <c r="D43" s="16"/>
      <c r="E43" s="21">
        <v>-7042</v>
      </c>
      <c r="F43" s="16"/>
      <c r="G43" s="21">
        <v>5043</v>
      </c>
      <c r="H43" s="16"/>
      <c r="I43" s="21">
        <v>-12100</v>
      </c>
      <c r="J43" s="1">
        <f>C53-SUM(C51:C52)</f>
        <v>0</v>
      </c>
      <c r="K43" s="1"/>
      <c r="L43" s="1">
        <f>E53-SUM(E51:E52)</f>
        <v>0</v>
      </c>
      <c r="M43" s="1"/>
      <c r="N43" s="1">
        <f>G53-SUM(G51:G52)</f>
        <v>0</v>
      </c>
      <c r="O43" s="1"/>
      <c r="P43" s="1">
        <f>I53-SUM(I51:I52)</f>
        <v>0</v>
      </c>
    </row>
    <row r="44" spans="1:16" ht="15.75" thickBot="1" x14ac:dyDescent="0.3">
      <c r="A44" s="14" t="s">
        <v>99</v>
      </c>
      <c r="B44" s="15"/>
      <c r="C44" s="23">
        <v>50965</v>
      </c>
      <c r="D44" s="16"/>
      <c r="E44" s="23">
        <v>-13101</v>
      </c>
      <c r="F44" s="16"/>
      <c r="G44" s="23">
        <v>122512</v>
      </c>
      <c r="H44" s="16"/>
      <c r="I44" s="23">
        <v>-30616</v>
      </c>
    </row>
    <row r="45" spans="1:16" ht="15.75" thickTop="1" x14ac:dyDescent="0.25">
      <c r="A45" s="14" t="s">
        <v>136</v>
      </c>
      <c r="B45" s="17"/>
      <c r="C45" s="37"/>
      <c r="D45" s="38"/>
      <c r="E45" s="37"/>
      <c r="F45" s="38"/>
      <c r="G45" s="37"/>
      <c r="H45" s="38"/>
      <c r="I45" s="37"/>
    </row>
    <row r="46" spans="1:16" x14ac:dyDescent="0.25">
      <c r="A46" s="14" t="s">
        <v>137</v>
      </c>
      <c r="B46" s="17"/>
      <c r="C46" s="38"/>
      <c r="D46" s="38"/>
      <c r="E46" s="38"/>
      <c r="F46" s="38"/>
      <c r="G46" s="38"/>
      <c r="H46" s="38"/>
      <c r="I46" s="38"/>
    </row>
    <row r="47" spans="1:16" x14ac:dyDescent="0.25">
      <c r="A47" s="17" t="s">
        <v>41</v>
      </c>
      <c r="B47" s="15"/>
      <c r="C47" s="16">
        <v>49130</v>
      </c>
      <c r="D47" s="16"/>
      <c r="E47" s="16">
        <v>-6010</v>
      </c>
      <c r="F47" s="16"/>
      <c r="G47" s="16">
        <v>116454</v>
      </c>
      <c r="H47" s="16"/>
      <c r="I47" s="16">
        <v>-18524</v>
      </c>
    </row>
    <row r="48" spans="1:16" ht="15.75" thickBot="1" x14ac:dyDescent="0.3">
      <c r="A48" s="17" t="s">
        <v>63</v>
      </c>
      <c r="B48" s="15"/>
      <c r="C48" s="20">
        <v>483</v>
      </c>
      <c r="D48" s="16"/>
      <c r="E48" s="20">
        <v>-49</v>
      </c>
      <c r="F48" s="16"/>
      <c r="G48" s="20">
        <v>1015</v>
      </c>
      <c r="H48" s="16"/>
      <c r="I48" s="20">
        <v>8</v>
      </c>
    </row>
    <row r="49" spans="1:9" ht="15.75" thickBot="1" x14ac:dyDescent="0.3">
      <c r="A49" s="17"/>
      <c r="B49" s="15"/>
      <c r="C49" s="23">
        <v>49613</v>
      </c>
      <c r="D49" s="16"/>
      <c r="E49" s="23">
        <v>-6059</v>
      </c>
      <c r="F49" s="16"/>
      <c r="G49" s="23">
        <v>117469</v>
      </c>
      <c r="H49" s="16"/>
      <c r="I49" s="23">
        <v>-18516</v>
      </c>
    </row>
    <row r="50" spans="1:9" ht="15.75" thickTop="1" x14ac:dyDescent="0.25">
      <c r="A50" s="14" t="s">
        <v>112</v>
      </c>
      <c r="B50" s="15"/>
      <c r="C50" s="16"/>
      <c r="D50" s="16"/>
      <c r="E50" s="16"/>
      <c r="F50" s="16"/>
      <c r="G50" s="16"/>
      <c r="H50" s="16"/>
      <c r="I50" s="16"/>
    </row>
    <row r="51" spans="1:9" x14ac:dyDescent="0.25">
      <c r="A51" s="17" t="s">
        <v>41</v>
      </c>
      <c r="B51" s="15"/>
      <c r="C51" s="16">
        <v>50482</v>
      </c>
      <c r="D51" s="36"/>
      <c r="E51" s="16">
        <v>-13052</v>
      </c>
      <c r="F51" s="16"/>
      <c r="G51" s="16">
        <v>121497</v>
      </c>
      <c r="H51" s="16"/>
      <c r="I51" s="16">
        <v>-30624</v>
      </c>
    </row>
    <row r="52" spans="1:9" ht="15.75" thickBot="1" x14ac:dyDescent="0.3">
      <c r="A52" s="17" t="s">
        <v>63</v>
      </c>
      <c r="B52" s="15"/>
      <c r="C52" s="20">
        <v>483</v>
      </c>
      <c r="D52" s="16"/>
      <c r="E52" s="20">
        <v>-49</v>
      </c>
      <c r="F52" s="16"/>
      <c r="G52" s="20">
        <v>1015</v>
      </c>
      <c r="H52" s="16"/>
      <c r="I52" s="20">
        <v>8</v>
      </c>
    </row>
    <row r="53" spans="1:9" ht="15.75" thickBot="1" x14ac:dyDescent="0.3">
      <c r="A53" s="17"/>
      <c r="B53" s="15"/>
      <c r="C53" s="23">
        <v>50965</v>
      </c>
      <c r="D53" s="16"/>
      <c r="E53" s="23">
        <v>-13101</v>
      </c>
      <c r="F53" s="16"/>
      <c r="G53" s="23">
        <v>122512</v>
      </c>
      <c r="H53" s="16"/>
      <c r="I53" s="23">
        <v>-30616</v>
      </c>
    </row>
    <row r="54" spans="1:9" ht="26.25" thickTop="1" x14ac:dyDescent="0.25">
      <c r="A54" s="17" t="s">
        <v>92</v>
      </c>
      <c r="B54" s="18">
        <v>24</v>
      </c>
      <c r="C54" s="16">
        <v>98</v>
      </c>
      <c r="D54" s="16"/>
      <c r="E54" s="16">
        <v>-12</v>
      </c>
      <c r="F54" s="16"/>
      <c r="G54" s="16">
        <v>234</v>
      </c>
      <c r="H54" s="16"/>
      <c r="I54" s="16">
        <v>-37</v>
      </c>
    </row>
    <row r="55" spans="1:9" x14ac:dyDescent="0.25">
      <c r="A55" s="17" t="s">
        <v>93</v>
      </c>
      <c r="B55" s="18">
        <v>24</v>
      </c>
      <c r="C55" s="16">
        <v>98</v>
      </c>
      <c r="D55" s="16"/>
      <c r="E55" s="16">
        <v>-12</v>
      </c>
      <c r="F55" s="16"/>
      <c r="G55" s="16">
        <v>234</v>
      </c>
      <c r="H55" s="16"/>
      <c r="I55" s="16">
        <v>-37</v>
      </c>
    </row>
  </sheetData>
  <mergeCells count="12">
    <mergeCell ref="A1:I1"/>
    <mergeCell ref="A2:I2"/>
    <mergeCell ref="A3:I3"/>
    <mergeCell ref="A4:I4"/>
    <mergeCell ref="A5:I5"/>
    <mergeCell ref="C6:E6"/>
    <mergeCell ref="G6:I6"/>
    <mergeCell ref="G7:I7"/>
    <mergeCell ref="C7:E7"/>
    <mergeCell ref="A6:A7"/>
    <mergeCell ref="B6:B7"/>
    <mergeCell ref="F6:F7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view="pageBreakPreview" zoomScale="160" zoomScaleNormal="80" zoomScaleSheetLayoutView="160" workbookViewId="0">
      <pane xSplit="2" ySplit="8" topLeftCell="C9" activePane="bottomRight" state="frozen"/>
      <selection activeCell="C37" sqref="C37:C45"/>
      <selection pane="topRight" activeCell="C37" sqref="C37:C45"/>
      <selection pane="bottomLeft" activeCell="C37" sqref="C37:C45"/>
      <selection pane="bottomRight" activeCell="I12" sqref="I12"/>
    </sheetView>
  </sheetViews>
  <sheetFormatPr defaultRowHeight="15" x14ac:dyDescent="0.25"/>
  <cols>
    <col min="1" max="1" width="55.140625" style="6" customWidth="1"/>
    <col min="2" max="2" width="9.140625" style="6"/>
    <col min="3" max="3" width="15.140625" style="44" customWidth="1"/>
    <col min="4" max="4" width="3.42578125" style="44" customWidth="1"/>
    <col min="5" max="5" width="15.140625" style="44" customWidth="1"/>
    <col min="6" max="6" width="11.28515625" bestFit="1" customWidth="1"/>
  </cols>
  <sheetData>
    <row r="1" spans="1:10" ht="15.75" x14ac:dyDescent="0.25">
      <c r="A1" s="56" t="s">
        <v>165</v>
      </c>
      <c r="B1" s="56"/>
      <c r="C1" s="56"/>
      <c r="D1" s="56"/>
      <c r="E1" s="56"/>
    </row>
    <row r="2" spans="1:10" ht="15.75" x14ac:dyDescent="0.25">
      <c r="A2" s="57" t="s">
        <v>160</v>
      </c>
      <c r="B2" s="57"/>
      <c r="C2" s="57"/>
      <c r="D2" s="57"/>
      <c r="E2" s="57"/>
    </row>
    <row r="3" spans="1:10" ht="15.75" x14ac:dyDescent="0.25">
      <c r="A3" s="58" t="s">
        <v>158</v>
      </c>
      <c r="B3" s="58"/>
      <c r="C3" s="58"/>
      <c r="D3" s="58"/>
      <c r="E3" s="58"/>
    </row>
    <row r="4" spans="1:10" ht="15.75" x14ac:dyDescent="0.25">
      <c r="A4" s="59" t="s">
        <v>161</v>
      </c>
      <c r="B4" s="59"/>
      <c r="C4" s="59"/>
      <c r="D4" s="59"/>
      <c r="E4" s="59"/>
    </row>
    <row r="5" spans="1:10" ht="16.5" thickBot="1" x14ac:dyDescent="0.3">
      <c r="A5" s="60" t="s">
        <v>159</v>
      </c>
      <c r="B5" s="60"/>
      <c r="C5" s="60"/>
      <c r="D5" s="60"/>
      <c r="E5" s="60"/>
    </row>
    <row r="6" spans="1:10" x14ac:dyDescent="0.25">
      <c r="A6" s="54"/>
      <c r="B6" s="62" t="s">
        <v>23</v>
      </c>
      <c r="C6" s="55" t="s">
        <v>138</v>
      </c>
      <c r="D6" s="55"/>
      <c r="E6" s="55"/>
    </row>
    <row r="7" spans="1:10" ht="15.75" thickBot="1" x14ac:dyDescent="0.3">
      <c r="A7" s="54"/>
      <c r="B7" s="62"/>
      <c r="C7" s="61" t="s">
        <v>129</v>
      </c>
      <c r="D7" s="61"/>
      <c r="E7" s="61"/>
    </row>
    <row r="8" spans="1:10" ht="15.75" thickBot="1" x14ac:dyDescent="0.3">
      <c r="A8" s="54"/>
      <c r="B8" s="62"/>
      <c r="C8" s="12" t="s">
        <v>98</v>
      </c>
      <c r="D8" s="40"/>
      <c r="E8" s="34" t="s">
        <v>79</v>
      </c>
    </row>
    <row r="9" spans="1:10" x14ac:dyDescent="0.25">
      <c r="A9" s="14" t="s">
        <v>139</v>
      </c>
      <c r="B9" s="15"/>
      <c r="C9" s="41"/>
      <c r="D9" s="41"/>
      <c r="E9" s="41"/>
    </row>
    <row r="10" spans="1:10" x14ac:dyDescent="0.25">
      <c r="A10" s="17"/>
      <c r="B10" s="15"/>
      <c r="C10" s="41"/>
      <c r="D10" s="41"/>
      <c r="E10" s="41"/>
      <c r="H10" s="4"/>
      <c r="J10" s="4"/>
    </row>
    <row r="11" spans="1:10" x14ac:dyDescent="0.25">
      <c r="A11" s="17" t="s">
        <v>110</v>
      </c>
      <c r="B11" s="15"/>
      <c r="C11" s="41">
        <v>117469</v>
      </c>
      <c r="D11" s="41"/>
      <c r="E11" s="41">
        <v>-18516</v>
      </c>
      <c r="H11" s="4"/>
      <c r="J11" s="4"/>
    </row>
    <row r="12" spans="1:10" ht="25.5" x14ac:dyDescent="0.25">
      <c r="A12" s="17" t="s">
        <v>55</v>
      </c>
      <c r="B12" s="15"/>
      <c r="C12" s="41">
        <v>28108</v>
      </c>
      <c r="D12" s="41"/>
      <c r="E12" s="41">
        <v>13195</v>
      </c>
    </row>
    <row r="13" spans="1:10" x14ac:dyDescent="0.25">
      <c r="A13" s="17"/>
      <c r="B13" s="15"/>
      <c r="C13" s="41"/>
      <c r="D13" s="41"/>
      <c r="E13" s="41"/>
      <c r="H13" s="4"/>
    </row>
    <row r="14" spans="1:10" x14ac:dyDescent="0.25">
      <c r="A14" s="17" t="s">
        <v>42</v>
      </c>
      <c r="B14" s="15"/>
      <c r="C14" s="41"/>
      <c r="D14" s="41"/>
      <c r="E14" s="41"/>
      <c r="H14" s="4"/>
      <c r="J14" s="4"/>
    </row>
    <row r="15" spans="1:10" x14ac:dyDescent="0.25">
      <c r="A15" s="17" t="s">
        <v>43</v>
      </c>
      <c r="B15" s="15"/>
      <c r="C15" s="41">
        <v>104564</v>
      </c>
      <c r="D15" s="41"/>
      <c r="E15" s="41">
        <v>100821</v>
      </c>
    </row>
    <row r="16" spans="1:10" x14ac:dyDescent="0.25">
      <c r="A16" s="17" t="s">
        <v>38</v>
      </c>
      <c r="B16" s="18"/>
      <c r="C16" s="41">
        <v>94485</v>
      </c>
      <c r="D16" s="41"/>
      <c r="E16" s="41">
        <v>135670</v>
      </c>
      <c r="H16" s="4"/>
      <c r="J16" s="4"/>
    </row>
    <row r="17" spans="1:10" ht="38.25" x14ac:dyDescent="0.25">
      <c r="A17" s="17" t="s">
        <v>140</v>
      </c>
      <c r="B17" s="18"/>
      <c r="C17" s="41">
        <v>4519</v>
      </c>
      <c r="D17" s="41"/>
      <c r="E17" s="41">
        <v>1597</v>
      </c>
      <c r="H17" s="4"/>
      <c r="J17" s="4"/>
    </row>
    <row r="18" spans="1:10" x14ac:dyDescent="0.25">
      <c r="A18" s="17" t="s">
        <v>141</v>
      </c>
      <c r="B18" s="15"/>
      <c r="C18" s="41">
        <v>169</v>
      </c>
      <c r="D18" s="41"/>
      <c r="E18" s="41">
        <v>15839</v>
      </c>
      <c r="H18" s="4"/>
    </row>
    <row r="19" spans="1:10" x14ac:dyDescent="0.25">
      <c r="A19" s="17" t="s">
        <v>39</v>
      </c>
      <c r="B19" s="18"/>
      <c r="C19" s="41">
        <v>-11375</v>
      </c>
      <c r="D19" s="41"/>
      <c r="E19" s="41">
        <v>-27924</v>
      </c>
      <c r="H19" s="4"/>
      <c r="J19" s="4"/>
    </row>
    <row r="20" spans="1:10" x14ac:dyDescent="0.25">
      <c r="A20" s="17" t="s">
        <v>81</v>
      </c>
      <c r="B20" s="18">
        <v>7</v>
      </c>
      <c r="C20" s="41">
        <v>-8333</v>
      </c>
      <c r="D20" s="41"/>
      <c r="E20" s="41">
        <v>-7293</v>
      </c>
      <c r="H20" s="4"/>
      <c r="J20" s="4"/>
    </row>
    <row r="21" spans="1:10" ht="38.25" x14ac:dyDescent="0.25">
      <c r="A21" s="17" t="s">
        <v>113</v>
      </c>
      <c r="B21" s="18"/>
      <c r="C21" s="41">
        <v>2962</v>
      </c>
      <c r="D21" s="41"/>
      <c r="E21" s="41">
        <v>-1561</v>
      </c>
    </row>
    <row r="22" spans="1:10" x14ac:dyDescent="0.25">
      <c r="A22" s="17" t="s">
        <v>114</v>
      </c>
      <c r="B22" s="15"/>
      <c r="C22" s="41">
        <v>5062</v>
      </c>
      <c r="D22" s="41"/>
      <c r="E22" s="41">
        <v>56103</v>
      </c>
    </row>
    <row r="23" spans="1:10" ht="25.5" x14ac:dyDescent="0.25">
      <c r="A23" s="17" t="s">
        <v>142</v>
      </c>
      <c r="B23" s="15"/>
      <c r="C23" s="41">
        <v>-3216</v>
      </c>
      <c r="D23" s="41"/>
      <c r="E23" s="41">
        <v>2870</v>
      </c>
    </row>
    <row r="24" spans="1:10" ht="25.5" x14ac:dyDescent="0.25">
      <c r="A24" s="17" t="s">
        <v>107</v>
      </c>
      <c r="B24" s="18"/>
      <c r="C24" s="41">
        <v>0</v>
      </c>
      <c r="D24" s="41"/>
      <c r="E24" s="41">
        <v>-9035</v>
      </c>
      <c r="F24" s="1"/>
      <c r="G24" s="1"/>
      <c r="H24" s="1"/>
    </row>
    <row r="25" spans="1:10" ht="15.75" thickBot="1" x14ac:dyDescent="0.3">
      <c r="A25" s="17" t="s">
        <v>56</v>
      </c>
      <c r="B25" s="15"/>
      <c r="C25" s="42">
        <v>-2278</v>
      </c>
      <c r="D25" s="41"/>
      <c r="E25" s="42">
        <v>7803</v>
      </c>
      <c r="F25" s="1"/>
      <c r="G25" s="1"/>
      <c r="H25" s="1"/>
    </row>
    <row r="26" spans="1:10" x14ac:dyDescent="0.25">
      <c r="A26" s="17"/>
      <c r="B26" s="15"/>
      <c r="C26" s="41"/>
      <c r="D26" s="41"/>
      <c r="E26" s="41"/>
      <c r="F26" s="1"/>
      <c r="G26" s="1"/>
      <c r="H26" s="1"/>
    </row>
    <row r="27" spans="1:10" ht="25.5" x14ac:dyDescent="0.25">
      <c r="A27" s="14" t="s">
        <v>74</v>
      </c>
      <c r="B27" s="15"/>
      <c r="C27" s="10">
        <v>332136</v>
      </c>
      <c r="D27" s="10"/>
      <c r="E27" s="10">
        <v>269569</v>
      </c>
      <c r="F27" s="1">
        <f>SUM(C10:C25)-C27</f>
        <v>0</v>
      </c>
      <c r="G27" s="1"/>
      <c r="H27" s="1">
        <f>SUM(E10:E25)-E27</f>
        <v>0</v>
      </c>
    </row>
    <row r="28" spans="1:10" x14ac:dyDescent="0.25">
      <c r="A28" s="17"/>
      <c r="B28" s="15"/>
      <c r="C28" s="41"/>
      <c r="D28" s="41"/>
      <c r="E28" s="41"/>
      <c r="F28" s="1"/>
      <c r="G28" s="1"/>
      <c r="H28" s="1"/>
    </row>
    <row r="29" spans="1:10" x14ac:dyDescent="0.25">
      <c r="A29" s="17" t="s">
        <v>44</v>
      </c>
      <c r="B29" s="15"/>
      <c r="C29" s="41">
        <v>-17184</v>
      </c>
      <c r="D29" s="41"/>
      <c r="E29" s="41">
        <v>-14289</v>
      </c>
      <c r="F29" s="1"/>
      <c r="G29" s="1"/>
      <c r="H29" s="1"/>
    </row>
    <row r="30" spans="1:10" x14ac:dyDescent="0.25">
      <c r="A30" s="17" t="s">
        <v>45</v>
      </c>
      <c r="B30" s="15"/>
      <c r="C30" s="41">
        <v>-961</v>
      </c>
      <c r="D30" s="41"/>
      <c r="E30" s="41">
        <v>-9296</v>
      </c>
      <c r="F30" s="1"/>
      <c r="G30" s="1"/>
      <c r="H30" s="1"/>
    </row>
    <row r="31" spans="1:10" ht="25.5" x14ac:dyDescent="0.25">
      <c r="A31" s="17" t="s">
        <v>46</v>
      </c>
      <c r="B31" s="15"/>
      <c r="C31" s="41">
        <v>-26482</v>
      </c>
      <c r="D31" s="41"/>
      <c r="E31" s="41">
        <v>-33743</v>
      </c>
      <c r="F31" s="1"/>
      <c r="G31" s="1"/>
      <c r="H31" s="1"/>
    </row>
    <row r="32" spans="1:10" x14ac:dyDescent="0.25">
      <c r="A32" s="17" t="s">
        <v>47</v>
      </c>
      <c r="B32" s="15"/>
      <c r="C32" s="41">
        <v>-6974</v>
      </c>
      <c r="D32" s="41"/>
      <c r="E32" s="41">
        <v>-23887</v>
      </c>
      <c r="F32" s="1"/>
      <c r="G32" s="1"/>
      <c r="H32" s="1"/>
    </row>
    <row r="33" spans="1:8" x14ac:dyDescent="0.25">
      <c r="A33" s="17" t="s">
        <v>64</v>
      </c>
      <c r="B33" s="15"/>
      <c r="C33" s="41">
        <v>-19792</v>
      </c>
      <c r="D33" s="41"/>
      <c r="E33" s="41">
        <v>-4660</v>
      </c>
    </row>
    <row r="34" spans="1:8" x14ac:dyDescent="0.25">
      <c r="A34" s="17" t="s">
        <v>75</v>
      </c>
      <c r="B34" s="15"/>
      <c r="C34" s="41">
        <v>23714</v>
      </c>
      <c r="D34" s="41"/>
      <c r="E34" s="41">
        <v>14544</v>
      </c>
    </row>
    <row r="35" spans="1:8" ht="15.75" thickBot="1" x14ac:dyDescent="0.3">
      <c r="A35" s="17" t="s">
        <v>48</v>
      </c>
      <c r="B35" s="15"/>
      <c r="C35" s="42">
        <v>-3758</v>
      </c>
      <c r="D35" s="41"/>
      <c r="E35" s="42">
        <v>-508</v>
      </c>
    </row>
    <row r="36" spans="1:8" x14ac:dyDescent="0.25">
      <c r="A36" s="17"/>
      <c r="B36" s="15"/>
      <c r="C36" s="41"/>
      <c r="D36" s="41"/>
      <c r="E36" s="41"/>
    </row>
    <row r="37" spans="1:8" ht="25.5" x14ac:dyDescent="0.25">
      <c r="A37" s="14" t="s">
        <v>51</v>
      </c>
      <c r="B37" s="15"/>
      <c r="C37" s="10">
        <v>280699</v>
      </c>
      <c r="D37" s="10"/>
      <c r="E37" s="10">
        <v>197730</v>
      </c>
      <c r="F37" s="1">
        <f>SUM(C27:C35)-C37</f>
        <v>0</v>
      </c>
      <c r="G37" s="1"/>
      <c r="H37" s="1">
        <f>SUM(E27:E35)-E37</f>
        <v>0</v>
      </c>
    </row>
    <row r="38" spans="1:8" x14ac:dyDescent="0.25">
      <c r="A38" s="17" t="s">
        <v>65</v>
      </c>
      <c r="B38" s="15"/>
      <c r="C38" s="41">
        <v>-73516</v>
      </c>
      <c r="D38" s="41"/>
      <c r="E38" s="41">
        <v>-76455</v>
      </c>
      <c r="F38" s="1"/>
      <c r="G38" s="1"/>
      <c r="H38" s="1"/>
    </row>
    <row r="39" spans="1:8" x14ac:dyDescent="0.25">
      <c r="A39" s="17" t="s">
        <v>49</v>
      </c>
      <c r="B39" s="15"/>
      <c r="C39" s="41">
        <v>5758</v>
      </c>
      <c r="D39" s="41"/>
      <c r="E39" s="41">
        <v>3721</v>
      </c>
      <c r="F39" s="1"/>
      <c r="G39" s="1"/>
      <c r="H39" s="1"/>
    </row>
    <row r="40" spans="1:8" ht="15.75" thickBot="1" x14ac:dyDescent="0.3">
      <c r="A40" s="17" t="s">
        <v>66</v>
      </c>
      <c r="B40" s="15"/>
      <c r="C40" s="42">
        <v>-2068</v>
      </c>
      <c r="D40" s="41"/>
      <c r="E40" s="42">
        <v>-1195</v>
      </c>
      <c r="F40" s="1"/>
      <c r="G40" s="1"/>
      <c r="H40" s="1"/>
    </row>
    <row r="41" spans="1:8" x14ac:dyDescent="0.25">
      <c r="A41" s="17"/>
      <c r="B41" s="15"/>
      <c r="C41" s="41"/>
      <c r="D41" s="41"/>
      <c r="E41" s="41"/>
      <c r="F41" s="1"/>
      <c r="G41" s="1"/>
      <c r="H41" s="1"/>
    </row>
    <row r="42" spans="1:8" ht="26.25" thickBot="1" x14ac:dyDescent="0.3">
      <c r="A42" s="14" t="s">
        <v>143</v>
      </c>
      <c r="B42" s="15"/>
      <c r="C42" s="12">
        <v>210873</v>
      </c>
      <c r="D42" s="10"/>
      <c r="E42" s="12">
        <v>123801</v>
      </c>
      <c r="F42" s="1">
        <f>SUM(C37:C40)-C42</f>
        <v>0</v>
      </c>
      <c r="G42" s="1"/>
      <c r="H42" s="1">
        <f>SUM(E37:E40)-E42</f>
        <v>0</v>
      </c>
    </row>
    <row r="43" spans="1:8" x14ac:dyDescent="0.25">
      <c r="A43" s="14" t="s">
        <v>144</v>
      </c>
      <c r="B43" s="18"/>
      <c r="C43" s="40"/>
      <c r="D43" s="41"/>
      <c r="E43" s="40"/>
      <c r="F43" s="1"/>
      <c r="G43" s="1"/>
      <c r="H43" s="1"/>
    </row>
    <row r="44" spans="1:8" ht="25.5" x14ac:dyDescent="0.25">
      <c r="A44" s="17" t="s">
        <v>115</v>
      </c>
      <c r="B44" s="18"/>
      <c r="C44" s="41">
        <v>-150450</v>
      </c>
      <c r="D44" s="41"/>
      <c r="E44" s="41">
        <v>-130015</v>
      </c>
      <c r="F44" s="1"/>
      <c r="G44" s="1"/>
      <c r="H44" s="1"/>
    </row>
    <row r="45" spans="1:8" x14ac:dyDescent="0.25">
      <c r="A45" s="17" t="s">
        <v>67</v>
      </c>
      <c r="B45" s="18"/>
      <c r="C45" s="41">
        <v>1649</v>
      </c>
      <c r="D45" s="41"/>
      <c r="E45" s="41">
        <v>4046</v>
      </c>
      <c r="F45" s="1"/>
      <c r="G45" s="1"/>
      <c r="H45" s="1"/>
    </row>
    <row r="46" spans="1:8" x14ac:dyDescent="0.25">
      <c r="A46" s="17" t="s">
        <v>116</v>
      </c>
      <c r="B46" s="18"/>
      <c r="C46" s="41">
        <v>-4706</v>
      </c>
      <c r="D46" s="41"/>
      <c r="E46" s="41">
        <v>0</v>
      </c>
      <c r="F46" s="1"/>
      <c r="G46" s="1"/>
      <c r="H46" s="1"/>
    </row>
    <row r="47" spans="1:8" x14ac:dyDescent="0.25">
      <c r="A47" s="17" t="s">
        <v>94</v>
      </c>
      <c r="B47" s="18">
        <v>7</v>
      </c>
      <c r="C47" s="41">
        <v>0</v>
      </c>
      <c r="D47" s="41"/>
      <c r="E47" s="41">
        <v>-4120</v>
      </c>
      <c r="F47" s="1"/>
      <c r="G47" s="1"/>
      <c r="H47" s="1"/>
    </row>
    <row r="48" spans="1:8" ht="25.5" x14ac:dyDescent="0.25">
      <c r="A48" s="17" t="s">
        <v>117</v>
      </c>
      <c r="B48" s="18"/>
      <c r="C48" s="41">
        <v>3495</v>
      </c>
      <c r="D48" s="41"/>
      <c r="E48" s="41">
        <v>2818</v>
      </c>
      <c r="F48" s="1"/>
      <c r="G48" s="1"/>
      <c r="H48" s="1"/>
    </row>
    <row r="49" spans="1:8" ht="25.5" x14ac:dyDescent="0.25">
      <c r="A49" s="17" t="s">
        <v>118</v>
      </c>
      <c r="B49" s="18"/>
      <c r="C49" s="41">
        <v>0</v>
      </c>
      <c r="D49" s="41"/>
      <c r="E49" s="41">
        <v>-26499</v>
      </c>
      <c r="F49" s="1"/>
      <c r="G49" s="1"/>
      <c r="H49" s="1"/>
    </row>
    <row r="50" spans="1:8" ht="15.75" thickBot="1" x14ac:dyDescent="0.3">
      <c r="A50" s="17" t="s">
        <v>56</v>
      </c>
      <c r="B50" s="18"/>
      <c r="C50" s="42">
        <v>193</v>
      </c>
      <c r="D50" s="41"/>
      <c r="E50" s="42">
        <v>-1509</v>
      </c>
      <c r="F50" s="1"/>
      <c r="G50" s="1"/>
      <c r="H50" s="1"/>
    </row>
    <row r="51" spans="1:8" x14ac:dyDescent="0.25">
      <c r="A51" s="17"/>
      <c r="B51" s="18"/>
      <c r="C51" s="41"/>
      <c r="D51" s="41"/>
      <c r="E51" s="41"/>
      <c r="F51" s="1"/>
      <c r="G51" s="1"/>
      <c r="H51" s="1"/>
    </row>
    <row r="52" spans="1:8" ht="26.25" thickBot="1" x14ac:dyDescent="0.3">
      <c r="A52" s="14" t="s">
        <v>145</v>
      </c>
      <c r="B52" s="18"/>
      <c r="C52" s="12">
        <v>-149819</v>
      </c>
      <c r="D52" s="10"/>
      <c r="E52" s="12">
        <v>-155279</v>
      </c>
      <c r="F52" s="1">
        <f>SUM(C44:C50)-C52</f>
        <v>0</v>
      </c>
      <c r="G52" s="1"/>
      <c r="H52" s="1">
        <f>SUM(E44:E50)-E52</f>
        <v>0</v>
      </c>
    </row>
    <row r="53" spans="1:8" x14ac:dyDescent="0.25">
      <c r="A53" s="17"/>
      <c r="B53" s="18"/>
      <c r="C53" s="41"/>
      <c r="D53" s="41"/>
      <c r="E53" s="41"/>
      <c r="F53" s="1"/>
      <c r="G53" s="1"/>
      <c r="H53" s="1"/>
    </row>
    <row r="54" spans="1:8" x14ac:dyDescent="0.25">
      <c r="A54" s="14" t="s">
        <v>146</v>
      </c>
      <c r="B54" s="18"/>
      <c r="C54" s="41"/>
      <c r="D54" s="41"/>
      <c r="E54" s="41"/>
      <c r="F54" s="1"/>
      <c r="G54" s="1"/>
      <c r="H54" s="1"/>
    </row>
    <row r="55" spans="1:8" x14ac:dyDescent="0.25">
      <c r="A55" s="17" t="s">
        <v>50</v>
      </c>
      <c r="B55" s="18"/>
      <c r="C55" s="41">
        <v>13125</v>
      </c>
      <c r="D55" s="41"/>
      <c r="E55" s="41">
        <v>168565</v>
      </c>
      <c r="F55" s="1"/>
      <c r="G55" s="1"/>
      <c r="H55" s="1"/>
    </row>
    <row r="56" spans="1:8" x14ac:dyDescent="0.25">
      <c r="A56" s="17" t="s">
        <v>68</v>
      </c>
      <c r="B56" s="18"/>
      <c r="C56" s="41">
        <v>-36486</v>
      </c>
      <c r="D56" s="41"/>
      <c r="E56" s="41">
        <v>-141227</v>
      </c>
      <c r="F56" s="1"/>
      <c r="G56" s="1"/>
      <c r="H56" s="1"/>
    </row>
    <row r="57" spans="1:8" x14ac:dyDescent="0.25">
      <c r="A57" s="17" t="s">
        <v>119</v>
      </c>
      <c r="B57" s="18"/>
      <c r="C57" s="41">
        <v>0</v>
      </c>
      <c r="D57" s="41"/>
      <c r="E57" s="41">
        <v>-24221</v>
      </c>
      <c r="F57" s="1"/>
      <c r="G57" s="1"/>
      <c r="H57" s="1"/>
    </row>
    <row r="58" spans="1:8" x14ac:dyDescent="0.25">
      <c r="A58" s="17" t="s">
        <v>95</v>
      </c>
      <c r="B58" s="18"/>
      <c r="C58" s="41">
        <v>-8977</v>
      </c>
      <c r="D58" s="41"/>
      <c r="E58" s="41">
        <v>-7202</v>
      </c>
      <c r="F58" s="1"/>
      <c r="G58" s="1"/>
      <c r="H58" s="1"/>
    </row>
    <row r="59" spans="1:8" ht="15.75" thickBot="1" x14ac:dyDescent="0.3">
      <c r="A59" s="17" t="s">
        <v>56</v>
      </c>
      <c r="B59" s="18"/>
      <c r="C59" s="42">
        <v>-195</v>
      </c>
      <c r="D59" s="41"/>
      <c r="E59" s="42">
        <v>-2591</v>
      </c>
      <c r="F59" s="1"/>
      <c r="G59" s="1"/>
      <c r="H59" s="1"/>
    </row>
    <row r="60" spans="1:8" x14ac:dyDescent="0.25">
      <c r="A60" s="17"/>
      <c r="B60" s="18"/>
      <c r="C60" s="41"/>
      <c r="D60" s="41"/>
      <c r="E60" s="41"/>
      <c r="F60" s="1"/>
      <c r="G60" s="1"/>
      <c r="H60" s="1"/>
    </row>
    <row r="61" spans="1:8" ht="26.25" thickBot="1" x14ac:dyDescent="0.3">
      <c r="A61" s="14" t="s">
        <v>147</v>
      </c>
      <c r="B61" s="18"/>
      <c r="C61" s="12">
        <v>-32533</v>
      </c>
      <c r="D61" s="10"/>
      <c r="E61" s="12">
        <v>-6676</v>
      </c>
      <c r="F61" s="1">
        <f>SUM(C55:C59)-C61</f>
        <v>0</v>
      </c>
      <c r="G61" s="1"/>
      <c r="H61" s="1">
        <f>SUM(E55:E59)-E61</f>
        <v>0</v>
      </c>
    </row>
    <row r="62" spans="1:8" x14ac:dyDescent="0.25">
      <c r="A62" s="17"/>
      <c r="B62" s="18"/>
      <c r="C62" s="41"/>
      <c r="D62" s="41"/>
      <c r="E62" s="41"/>
    </row>
    <row r="63" spans="1:8" ht="25.5" x14ac:dyDescent="0.25">
      <c r="A63" s="14" t="s">
        <v>148</v>
      </c>
      <c r="B63" s="18"/>
      <c r="C63" s="10">
        <v>28521</v>
      </c>
      <c r="D63" s="10"/>
      <c r="E63" s="10">
        <v>-38154</v>
      </c>
      <c r="F63" s="1">
        <f>C42+C52+C61-C63</f>
        <v>0</v>
      </c>
      <c r="G63" s="1"/>
      <c r="H63" s="1">
        <f>E42+E52+E61-E63</f>
        <v>0</v>
      </c>
    </row>
    <row r="64" spans="1:8" x14ac:dyDescent="0.25">
      <c r="A64" s="17" t="s">
        <v>120</v>
      </c>
      <c r="B64" s="18">
        <v>9</v>
      </c>
      <c r="C64" s="41">
        <v>155407</v>
      </c>
      <c r="D64" s="41"/>
      <c r="E64" s="41">
        <v>151867</v>
      </c>
    </row>
    <row r="65" spans="1:8" ht="38.25" x14ac:dyDescent="0.25">
      <c r="A65" s="17" t="s">
        <v>52</v>
      </c>
      <c r="B65" s="18"/>
      <c r="C65" s="41">
        <v>-17</v>
      </c>
      <c r="D65" s="41"/>
      <c r="E65" s="41">
        <v>6019</v>
      </c>
    </row>
    <row r="66" spans="1:8" ht="15.75" thickBot="1" x14ac:dyDescent="0.3">
      <c r="A66" s="17" t="s">
        <v>76</v>
      </c>
      <c r="B66" s="18"/>
      <c r="C66" s="42">
        <v>-15</v>
      </c>
      <c r="D66" s="41"/>
      <c r="E66" s="42">
        <v>11</v>
      </c>
    </row>
    <row r="67" spans="1:8" x14ac:dyDescent="0.25">
      <c r="A67" s="17"/>
      <c r="B67" s="18"/>
      <c r="C67" s="41"/>
      <c r="D67" s="41"/>
      <c r="E67" s="41"/>
    </row>
    <row r="68" spans="1:8" ht="15.75" thickBot="1" x14ac:dyDescent="0.3">
      <c r="A68" s="14" t="s">
        <v>121</v>
      </c>
      <c r="B68" s="9">
        <v>9</v>
      </c>
      <c r="C68" s="43">
        <v>183896</v>
      </c>
      <c r="D68" s="10"/>
      <c r="E68" s="43">
        <v>119743</v>
      </c>
      <c r="F68" s="1">
        <f>SUM(C63:C66)-C68</f>
        <v>0</v>
      </c>
      <c r="G68" s="1"/>
      <c r="H68" s="1">
        <f t="shared" ref="H68" si="0">SUM(E63:E66)-E68</f>
        <v>0</v>
      </c>
    </row>
    <row r="69" spans="1:8" ht="15.75" thickTop="1" x14ac:dyDescent="0.25">
      <c r="F69" s="33"/>
    </row>
    <row r="70" spans="1:8" x14ac:dyDescent="0.25">
      <c r="A70" s="39" t="s">
        <v>149</v>
      </c>
      <c r="B70" s="9"/>
      <c r="C70" s="10"/>
      <c r="D70" s="10"/>
      <c r="E70" s="10"/>
    </row>
    <row r="71" spans="1:8" ht="25.5" x14ac:dyDescent="0.25">
      <c r="A71" s="17" t="s">
        <v>69</v>
      </c>
      <c r="B71" s="18">
        <v>14</v>
      </c>
      <c r="C71" s="41">
        <v>14472</v>
      </c>
      <c r="D71" s="41"/>
      <c r="E71" s="41">
        <v>5729</v>
      </c>
    </row>
  </sheetData>
  <mergeCells count="9">
    <mergeCell ref="C6:E6"/>
    <mergeCell ref="A6:A8"/>
    <mergeCell ref="B6:B8"/>
    <mergeCell ref="C7:E7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9"/>
  <sheetViews>
    <sheetView view="pageBreakPreview" zoomScale="115" zoomScaleNormal="100" zoomScaleSheetLayoutView="115" workbookViewId="0">
      <selection activeCell="S13" sqref="S13"/>
    </sheetView>
  </sheetViews>
  <sheetFormatPr defaultRowHeight="15" x14ac:dyDescent="0.25"/>
  <cols>
    <col min="1" max="1" width="33.140625" bestFit="1" customWidth="1"/>
    <col min="2" max="2" width="8.42578125" style="5" customWidth="1"/>
    <col min="3" max="3" width="11.140625" style="5" customWidth="1"/>
    <col min="4" max="4" width="12.7109375" style="5" customWidth="1"/>
    <col min="5" max="5" width="9.28515625" style="5" customWidth="1"/>
    <col min="6" max="6" width="10.140625" style="5" bestFit="1" customWidth="1"/>
    <col min="7" max="7" width="9.28515625" style="5" customWidth="1"/>
    <col min="8" max="8" width="10.140625" style="5" bestFit="1" customWidth="1"/>
    <col min="9" max="11" width="6.7109375" style="1" bestFit="1" customWidth="1"/>
    <col min="12" max="17" width="6.7109375" bestFit="1" customWidth="1"/>
  </cols>
  <sheetData>
    <row r="1" spans="1:17" ht="15.75" x14ac:dyDescent="0.25">
      <c r="A1" s="56" t="s">
        <v>166</v>
      </c>
      <c r="B1" s="56"/>
      <c r="C1" s="56"/>
      <c r="D1" s="56"/>
      <c r="E1" s="56"/>
      <c r="F1" s="56"/>
      <c r="G1" s="56"/>
      <c r="H1" s="56"/>
      <c r="I1" s="56"/>
    </row>
    <row r="2" spans="1:17" ht="15.75" x14ac:dyDescent="0.25">
      <c r="A2" s="57" t="s">
        <v>160</v>
      </c>
      <c r="B2" s="57"/>
      <c r="C2" s="57"/>
      <c r="D2" s="57"/>
      <c r="E2" s="57"/>
      <c r="F2" s="57"/>
      <c r="G2" s="57"/>
      <c r="H2" s="57"/>
      <c r="I2" s="57"/>
    </row>
    <row r="3" spans="1:17" ht="15.75" x14ac:dyDescent="0.25">
      <c r="A3" s="58" t="s">
        <v>158</v>
      </c>
      <c r="B3" s="58"/>
      <c r="C3" s="58"/>
      <c r="D3" s="58"/>
      <c r="E3" s="58"/>
      <c r="F3" s="58"/>
      <c r="G3" s="58"/>
      <c r="H3" s="58"/>
      <c r="I3" s="58"/>
    </row>
    <row r="4" spans="1:17" ht="15.75" x14ac:dyDescent="0.25">
      <c r="A4" s="59" t="s">
        <v>161</v>
      </c>
      <c r="B4" s="59"/>
      <c r="C4" s="59"/>
      <c r="D4" s="59"/>
      <c r="E4" s="59"/>
      <c r="F4" s="59"/>
      <c r="G4" s="59"/>
      <c r="H4" s="59"/>
      <c r="I4" s="59"/>
      <c r="J4" s="1">
        <f>SUM(F8:G8)-H8</f>
        <v>0</v>
      </c>
    </row>
    <row r="5" spans="1:17" ht="16.5" thickBot="1" x14ac:dyDescent="0.3">
      <c r="A5" s="60" t="s">
        <v>159</v>
      </c>
      <c r="B5" s="60"/>
      <c r="C5" s="60"/>
      <c r="D5" s="60"/>
      <c r="E5" s="60"/>
      <c r="F5" s="60"/>
      <c r="G5" s="60"/>
      <c r="H5" s="60"/>
      <c r="I5" s="60"/>
      <c r="J5" s="1">
        <f>SUM(F9:G9)-H9</f>
        <v>0</v>
      </c>
    </row>
    <row r="6" spans="1:17" ht="45.75" thickBot="1" x14ac:dyDescent="0.3">
      <c r="A6" s="45"/>
      <c r="B6" s="48" t="s">
        <v>19</v>
      </c>
      <c r="C6" s="48" t="s">
        <v>20</v>
      </c>
      <c r="D6" s="48" t="s">
        <v>21</v>
      </c>
      <c r="E6" s="48" t="s">
        <v>84</v>
      </c>
      <c r="F6" s="48" t="s">
        <v>59</v>
      </c>
      <c r="G6" s="48" t="s">
        <v>155</v>
      </c>
      <c r="H6" s="48" t="s">
        <v>22</v>
      </c>
      <c r="J6" s="1">
        <f t="shared" ref="J6:J15" si="0">SUM(F16:G16)-H16</f>
        <v>0</v>
      </c>
    </row>
    <row r="7" spans="1:17" x14ac:dyDescent="0.25">
      <c r="A7" s="46"/>
      <c r="B7" s="49"/>
      <c r="C7" s="49"/>
      <c r="D7" s="49"/>
      <c r="E7" s="49"/>
      <c r="F7" s="49"/>
      <c r="G7" s="49"/>
      <c r="H7" s="49"/>
      <c r="J7" s="1">
        <f t="shared" si="0"/>
        <v>0</v>
      </c>
    </row>
    <row r="8" spans="1:17" x14ac:dyDescent="0.25">
      <c r="A8" s="47" t="s">
        <v>82</v>
      </c>
      <c r="B8" s="50">
        <v>1082299</v>
      </c>
      <c r="C8" s="50">
        <v>-37600</v>
      </c>
      <c r="D8" s="50">
        <v>6461</v>
      </c>
      <c r="E8" s="50">
        <v>78697</v>
      </c>
      <c r="F8" s="50">
        <v>1129857</v>
      </c>
      <c r="G8" s="50">
        <v>25647</v>
      </c>
      <c r="H8" s="50">
        <v>1155504</v>
      </c>
      <c r="I8" s="1">
        <f>SUM(B8:E8)-F8</f>
        <v>0</v>
      </c>
      <c r="J8" s="1">
        <f t="shared" si="0"/>
        <v>0</v>
      </c>
    </row>
    <row r="9" spans="1:17" x14ac:dyDescent="0.25">
      <c r="A9" s="46" t="s">
        <v>150</v>
      </c>
      <c r="B9" s="49">
        <v>0</v>
      </c>
      <c r="C9" s="49">
        <v>0</v>
      </c>
      <c r="D9" s="49">
        <v>0</v>
      </c>
      <c r="E9" s="49">
        <v>-18524</v>
      </c>
      <c r="F9" s="49">
        <v>-18524</v>
      </c>
      <c r="G9" s="49">
        <v>8</v>
      </c>
      <c r="H9" s="49">
        <v>-18516</v>
      </c>
      <c r="I9" s="1">
        <f t="shared" ref="I9:I25" si="1">SUM(B9:E9)-F9</f>
        <v>0</v>
      </c>
      <c r="J9" s="1">
        <f t="shared" si="0"/>
        <v>0</v>
      </c>
    </row>
    <row r="10" spans="1:17" ht="15.75" thickBot="1" x14ac:dyDescent="0.3">
      <c r="A10" s="46" t="s">
        <v>100</v>
      </c>
      <c r="B10" s="51">
        <v>0</v>
      </c>
      <c r="C10" s="51">
        <v>-13354</v>
      </c>
      <c r="D10" s="51">
        <v>1254</v>
      </c>
      <c r="E10" s="51">
        <v>0</v>
      </c>
      <c r="F10" s="51">
        <v>-12100</v>
      </c>
      <c r="G10" s="51">
        <v>0</v>
      </c>
      <c r="H10" s="51">
        <v>-12100</v>
      </c>
      <c r="I10" s="1">
        <f t="shared" si="1"/>
        <v>0</v>
      </c>
      <c r="J10" s="1">
        <f t="shared" si="0"/>
        <v>0</v>
      </c>
      <c r="K10" s="1">
        <f t="shared" ref="K10:P10" si="2">SUM(B18:B19)-B20</f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2"/>
        <v>0</v>
      </c>
      <c r="Q10" s="1">
        <f t="shared" ref="Q10" si="3">SUM(H18:H19)-H20</f>
        <v>0</v>
      </c>
    </row>
    <row r="11" spans="1:17" x14ac:dyDescent="0.25">
      <c r="A11" s="46" t="s">
        <v>101</v>
      </c>
      <c r="B11" s="49">
        <v>0</v>
      </c>
      <c r="C11" s="49">
        <v>-13354</v>
      </c>
      <c r="D11" s="49">
        <v>1254</v>
      </c>
      <c r="E11" s="49">
        <v>-18524</v>
      </c>
      <c r="F11" s="49">
        <v>-30624</v>
      </c>
      <c r="G11" s="49">
        <v>8</v>
      </c>
      <c r="H11" s="49">
        <v>-30616</v>
      </c>
      <c r="I11" s="1">
        <f t="shared" si="1"/>
        <v>0</v>
      </c>
      <c r="J11" s="1">
        <f t="shared" si="0"/>
        <v>0</v>
      </c>
      <c r="L11" s="1"/>
      <c r="M11" s="1"/>
      <c r="N11" s="1"/>
      <c r="O11" s="1"/>
      <c r="P11" s="1"/>
      <c r="Q11" s="1"/>
    </row>
    <row r="12" spans="1:17" x14ac:dyDescent="0.25">
      <c r="A12" s="46" t="s">
        <v>151</v>
      </c>
      <c r="B12" s="49">
        <v>0</v>
      </c>
      <c r="C12" s="49">
        <v>0</v>
      </c>
      <c r="D12" s="49">
        <v>0</v>
      </c>
      <c r="E12" s="49">
        <v>8245</v>
      </c>
      <c r="F12" s="49">
        <v>8245</v>
      </c>
      <c r="G12" s="49">
        <v>0</v>
      </c>
      <c r="H12" s="49">
        <v>8245</v>
      </c>
      <c r="I12" s="1">
        <f t="shared" si="1"/>
        <v>0</v>
      </c>
      <c r="J12" s="1">
        <f t="shared" si="0"/>
        <v>0</v>
      </c>
      <c r="L12" s="1"/>
      <c r="M12" s="1"/>
      <c r="N12" s="1"/>
      <c r="O12" s="1"/>
      <c r="P12" s="1"/>
      <c r="Q12" s="1"/>
    </row>
    <row r="13" spans="1:17" x14ac:dyDescent="0.25">
      <c r="A13" s="46" t="s">
        <v>122</v>
      </c>
      <c r="B13" s="49">
        <v>0</v>
      </c>
      <c r="C13" s="49">
        <v>0</v>
      </c>
      <c r="D13" s="49">
        <v>0</v>
      </c>
      <c r="E13" s="49">
        <v>-24814</v>
      </c>
      <c r="F13" s="49">
        <v>-24814</v>
      </c>
      <c r="G13" s="49">
        <v>0</v>
      </c>
      <c r="H13" s="49">
        <v>-24814</v>
      </c>
      <c r="I13" s="1">
        <f t="shared" si="1"/>
        <v>0</v>
      </c>
      <c r="J13" s="1">
        <f t="shared" si="0"/>
        <v>0</v>
      </c>
    </row>
    <row r="14" spans="1:17" ht="15.75" thickBot="1" x14ac:dyDescent="0.3">
      <c r="A14" s="46" t="s">
        <v>123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-14040</v>
      </c>
      <c r="H14" s="51">
        <v>-14040</v>
      </c>
      <c r="I14" s="1">
        <f t="shared" si="1"/>
        <v>0</v>
      </c>
      <c r="J14" s="1">
        <f t="shared" si="0"/>
        <v>0</v>
      </c>
      <c r="L14" s="1"/>
      <c r="M14" s="1"/>
      <c r="N14" s="1"/>
      <c r="O14" s="1"/>
      <c r="P14" s="1"/>
      <c r="Q14" s="1"/>
    </row>
    <row r="15" spans="1:17" ht="15.75" thickBot="1" x14ac:dyDescent="0.3">
      <c r="A15" s="47" t="s">
        <v>152</v>
      </c>
      <c r="B15" s="52">
        <v>1082299</v>
      </c>
      <c r="C15" s="52">
        <v>-50954</v>
      </c>
      <c r="D15" s="52">
        <v>7715</v>
      </c>
      <c r="E15" s="52">
        <v>43604</v>
      </c>
      <c r="F15" s="52">
        <v>1082664</v>
      </c>
      <c r="G15" s="52">
        <v>11615</v>
      </c>
      <c r="H15" s="52">
        <v>1094279</v>
      </c>
      <c r="I15" s="1">
        <f t="shared" si="1"/>
        <v>0</v>
      </c>
      <c r="J15" s="1">
        <f t="shared" si="0"/>
        <v>0</v>
      </c>
      <c r="K15" s="1">
        <f>B17+SUM(B20:B24)-B25</f>
        <v>0</v>
      </c>
      <c r="L15" s="1">
        <f t="shared" ref="L15:Q15" si="4">C17+SUM(C20:C24)-C25</f>
        <v>0</v>
      </c>
      <c r="M15" s="1">
        <f t="shared" si="4"/>
        <v>0</v>
      </c>
      <c r="N15" s="1">
        <f t="shared" si="4"/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</row>
    <row r="16" spans="1:17" ht="15.75" thickTop="1" x14ac:dyDescent="0.25">
      <c r="A16" s="46"/>
      <c r="B16" s="49"/>
      <c r="C16" s="49"/>
      <c r="D16" s="49"/>
      <c r="E16" s="49"/>
      <c r="F16" s="49"/>
      <c r="G16" s="49"/>
      <c r="H16" s="49"/>
      <c r="I16" s="1">
        <f t="shared" si="1"/>
        <v>0</v>
      </c>
    </row>
    <row r="17" spans="1:9" x14ac:dyDescent="0.25">
      <c r="A17" s="47" t="s">
        <v>102</v>
      </c>
      <c r="B17" s="50">
        <v>1082299</v>
      </c>
      <c r="C17" s="50">
        <v>-52820</v>
      </c>
      <c r="D17" s="50">
        <v>8788</v>
      </c>
      <c r="E17" s="50">
        <v>88858</v>
      </c>
      <c r="F17" s="50">
        <v>1127125</v>
      </c>
      <c r="G17" s="50">
        <v>11480</v>
      </c>
      <c r="H17" s="50">
        <v>1138605</v>
      </c>
      <c r="I17" s="1">
        <f t="shared" si="1"/>
        <v>0</v>
      </c>
    </row>
    <row r="18" spans="1:9" x14ac:dyDescent="0.25">
      <c r="A18" s="46" t="s">
        <v>103</v>
      </c>
      <c r="B18" s="49">
        <v>0</v>
      </c>
      <c r="C18" s="49">
        <v>0</v>
      </c>
      <c r="D18" s="49">
        <v>0</v>
      </c>
      <c r="E18" s="49">
        <v>116454</v>
      </c>
      <c r="F18" s="49">
        <v>116454</v>
      </c>
      <c r="G18" s="49">
        <v>1015</v>
      </c>
      <c r="H18" s="49">
        <v>117469</v>
      </c>
      <c r="I18" s="1">
        <f t="shared" si="1"/>
        <v>0</v>
      </c>
    </row>
    <row r="19" spans="1:9" ht="15.75" thickBot="1" x14ac:dyDescent="0.3">
      <c r="A19" s="46" t="s">
        <v>104</v>
      </c>
      <c r="B19" s="51">
        <v>0</v>
      </c>
      <c r="C19" s="51">
        <v>4109</v>
      </c>
      <c r="D19" s="51">
        <v>934</v>
      </c>
      <c r="E19" s="51">
        <v>0</v>
      </c>
      <c r="F19" s="51">
        <v>5043</v>
      </c>
      <c r="G19" s="51">
        <v>0</v>
      </c>
      <c r="H19" s="51">
        <v>5043</v>
      </c>
      <c r="I19" s="1">
        <f t="shared" si="1"/>
        <v>0</v>
      </c>
    </row>
    <row r="20" spans="1:9" x14ac:dyDescent="0.25">
      <c r="A20" s="46" t="s">
        <v>105</v>
      </c>
      <c r="B20" s="49">
        <v>0</v>
      </c>
      <c r="C20" s="49">
        <v>4109</v>
      </c>
      <c r="D20" s="49">
        <v>934</v>
      </c>
      <c r="E20" s="49">
        <v>116454</v>
      </c>
      <c r="F20" s="49">
        <v>121497</v>
      </c>
      <c r="G20" s="49">
        <v>1015</v>
      </c>
      <c r="H20" s="49">
        <v>122512</v>
      </c>
      <c r="I20" s="1">
        <f t="shared" si="1"/>
        <v>0</v>
      </c>
    </row>
    <row r="21" spans="1:9" x14ac:dyDescent="0.25">
      <c r="A21" s="46" t="s">
        <v>124</v>
      </c>
      <c r="B21" s="49">
        <v>3786</v>
      </c>
      <c r="C21" s="49">
        <v>0</v>
      </c>
      <c r="D21" s="49">
        <v>0</v>
      </c>
      <c r="E21" s="49">
        <v>0</v>
      </c>
      <c r="F21" s="49">
        <v>3786</v>
      </c>
      <c r="G21" s="49">
        <v>0</v>
      </c>
      <c r="H21" s="49">
        <v>3786</v>
      </c>
      <c r="I21" s="1">
        <f t="shared" si="1"/>
        <v>0</v>
      </c>
    </row>
    <row r="22" spans="1:9" x14ac:dyDescent="0.25">
      <c r="A22" s="46" t="s">
        <v>151</v>
      </c>
      <c r="B22" s="49">
        <v>0</v>
      </c>
      <c r="C22" s="49">
        <v>0</v>
      </c>
      <c r="D22" s="49">
        <v>0</v>
      </c>
      <c r="E22" s="49">
        <v>6286</v>
      </c>
      <c r="F22" s="49">
        <v>6286</v>
      </c>
      <c r="G22" s="49">
        <v>0</v>
      </c>
      <c r="H22" s="49">
        <v>6286</v>
      </c>
      <c r="I22" s="1">
        <f t="shared" si="1"/>
        <v>0</v>
      </c>
    </row>
    <row r="23" spans="1:9" x14ac:dyDescent="0.25">
      <c r="A23" s="46" t="s">
        <v>153</v>
      </c>
      <c r="B23" s="49"/>
      <c r="C23" s="49"/>
      <c r="D23" s="49"/>
      <c r="E23" s="49"/>
      <c r="F23" s="49"/>
      <c r="G23" s="49"/>
      <c r="H23" s="49"/>
      <c r="I23" s="1">
        <f t="shared" si="1"/>
        <v>0</v>
      </c>
    </row>
    <row r="24" spans="1:9" ht="15.75" thickBot="1" x14ac:dyDescent="0.3">
      <c r="A24" s="46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849</v>
      </c>
      <c r="H24" s="49">
        <v>849</v>
      </c>
      <c r="I24" s="1">
        <f t="shared" si="1"/>
        <v>0</v>
      </c>
    </row>
    <row r="25" spans="1:9" ht="15.75" thickBot="1" x14ac:dyDescent="0.3">
      <c r="A25" s="47" t="s">
        <v>156</v>
      </c>
      <c r="B25" s="53">
        <v>1086085</v>
      </c>
      <c r="C25" s="53">
        <v>-48711</v>
      </c>
      <c r="D25" s="53">
        <v>9722</v>
      </c>
      <c r="E25" s="53">
        <v>211598</v>
      </c>
      <c r="F25" s="53">
        <v>1258694</v>
      </c>
      <c r="G25" s="53">
        <v>13344</v>
      </c>
      <c r="H25" s="53">
        <v>1272038</v>
      </c>
      <c r="I25" s="1">
        <f t="shared" si="1"/>
        <v>0</v>
      </c>
    </row>
    <row r="26" spans="1:9" ht="15.75" thickTop="1" x14ac:dyDescent="0.25"/>
    <row r="29" spans="1:9" x14ac:dyDescent="0.25">
      <c r="B29" s="5">
        <f>'1-форма'!C38-B25</f>
        <v>0</v>
      </c>
      <c r="C29" s="5">
        <f>'1-форма'!C39-C25</f>
        <v>0</v>
      </c>
      <c r="D29" s="5">
        <f>'1-форма'!C40-D25</f>
        <v>0</v>
      </c>
      <c r="E29" s="5">
        <f>'1-форма'!C41-E25</f>
        <v>0</v>
      </c>
      <c r="F29" s="5">
        <f>'1-форма'!C43-F25</f>
        <v>0</v>
      </c>
      <c r="G29" s="5">
        <f>'1-форма'!C44-G25</f>
        <v>0</v>
      </c>
      <c r="H29" s="5">
        <f>'1-форма'!C46-H25</f>
        <v>0</v>
      </c>
    </row>
  </sheetData>
  <mergeCells count="5">
    <mergeCell ref="A3:I3"/>
    <mergeCell ref="A4:I4"/>
    <mergeCell ref="A5:I5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1-форма</vt:lpstr>
      <vt:lpstr>2-форма</vt:lpstr>
      <vt:lpstr>3-форма</vt:lpstr>
      <vt:lpstr>4-форма</vt:lpstr>
      <vt:lpstr>'3-форма'!OLE_LINK5</vt:lpstr>
      <vt:lpstr>'1-форма'!Область_печати</vt:lpstr>
      <vt:lpstr>'2-форма'!Область_печати</vt:lpstr>
      <vt:lpstr>'3-форма'!Область_печати</vt:lpstr>
      <vt:lpstr>'4-форма'!Область_печати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Диас Аскарулы</cp:lastModifiedBy>
  <cp:lastPrinted>2018-12-12T09:10:22Z</cp:lastPrinted>
  <dcterms:created xsi:type="dcterms:W3CDTF">2017-05-29T11:05:00Z</dcterms:created>
  <dcterms:modified xsi:type="dcterms:W3CDTF">2021-11-29T04:34:11Z</dcterms:modified>
</cp:coreProperties>
</file>