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Ryskulova_L\Desktop\"/>
    </mc:Choice>
  </mc:AlternateContent>
  <xr:revisionPtr revIDLastSave="0" documentId="13_ncr:1_{9811B130-CCC5-4660-B578-25754B56C809}" xr6:coauthVersionLast="45" xr6:coauthVersionMax="45" xr10:uidLastSave="{00000000-0000-0000-0000-000000000000}"/>
  <bookViews>
    <workbookView xWindow="-120" yWindow="-120" windowWidth="29040" windowHeight="15840" tabRatio="724" activeTab="3" xr2:uid="{00000000-000D-0000-FFFF-FFFF00000000}"/>
  </bookViews>
  <sheets>
    <sheet name="фо-1" sheetId="1" r:id="rId1"/>
    <sheet name="фо-2" sheetId="2" r:id="rId2"/>
    <sheet name="фо-3" sheetId="3" r:id="rId3"/>
    <sheet name="фо-4" sheetId="4" r:id="rId4"/>
  </sheets>
  <definedNames>
    <definedName name="_Hlk254102507" localSheetId="0">'фо-1'!$A$57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4" l="1"/>
  <c r="L24" i="4"/>
  <c r="R5" i="4"/>
  <c r="Q5" i="4"/>
  <c r="F23" i="4"/>
  <c r="P11" i="2"/>
  <c r="J11" i="2" l="1"/>
  <c r="P27" i="4" l="1"/>
  <c r="P26" i="4"/>
  <c r="P24" i="4"/>
  <c r="P23" i="4"/>
  <c r="P22" i="4"/>
  <c r="N27" i="4"/>
  <c r="N26" i="4"/>
  <c r="N24" i="4"/>
  <c r="N23" i="4"/>
  <c r="N22" i="4"/>
  <c r="L26" i="4"/>
  <c r="L23" i="4"/>
  <c r="L22" i="4"/>
  <c r="J27" i="4"/>
  <c r="J26" i="4"/>
  <c r="J24" i="4"/>
  <c r="J23" i="4"/>
  <c r="J22" i="4"/>
  <c r="H27" i="4"/>
  <c r="H26" i="4"/>
  <c r="H24" i="4"/>
  <c r="H23" i="4"/>
  <c r="H22" i="4"/>
  <c r="F27" i="4"/>
  <c r="F26" i="4"/>
  <c r="F24" i="4"/>
  <c r="F22" i="4"/>
  <c r="D27" i="4"/>
  <c r="D26" i="4"/>
  <c r="D24" i="4"/>
  <c r="D23" i="4"/>
  <c r="D22" i="4"/>
  <c r="B27" i="4"/>
  <c r="B26" i="4"/>
  <c r="B24" i="4"/>
  <c r="B23" i="4"/>
  <c r="B22" i="4"/>
  <c r="Q4" i="4"/>
  <c r="R4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R3" i="4"/>
  <c r="Q3" i="4"/>
  <c r="H64" i="3"/>
  <c r="H59" i="3"/>
  <c r="H57" i="3"/>
  <c r="H49" i="3"/>
  <c r="H36" i="3"/>
  <c r="H31" i="3"/>
  <c r="H21" i="3"/>
  <c r="F64" i="3"/>
  <c r="F59" i="3"/>
  <c r="F57" i="3"/>
  <c r="F49" i="3"/>
  <c r="F36" i="3"/>
  <c r="F31" i="3"/>
  <c r="F21" i="3"/>
  <c r="P48" i="2"/>
  <c r="P47" i="2"/>
  <c r="P46" i="2"/>
  <c r="P42" i="2"/>
  <c r="P38" i="2"/>
  <c r="P37" i="2"/>
  <c r="P31" i="2"/>
  <c r="P27" i="2"/>
  <c r="P25" i="2"/>
  <c r="P15" i="2"/>
  <c r="N48" i="2"/>
  <c r="N47" i="2"/>
  <c r="N46" i="2"/>
  <c r="N42" i="2"/>
  <c r="N38" i="2"/>
  <c r="N37" i="2"/>
  <c r="N31" i="2"/>
  <c r="N27" i="2"/>
  <c r="N25" i="2"/>
  <c r="N15" i="2"/>
  <c r="N11" i="2"/>
  <c r="L48" i="2"/>
  <c r="L47" i="2"/>
  <c r="L46" i="2"/>
  <c r="L42" i="2"/>
  <c r="L38" i="2"/>
  <c r="L37" i="2"/>
  <c r="L31" i="2"/>
  <c r="L27" i="2"/>
  <c r="L25" i="2"/>
  <c r="L15" i="2"/>
  <c r="L11" i="2"/>
  <c r="J48" i="2"/>
  <c r="J47" i="2"/>
  <c r="J46" i="2"/>
  <c r="J42" i="2"/>
  <c r="J38" i="2"/>
  <c r="J37" i="2"/>
  <c r="J31" i="2"/>
  <c r="J27" i="2"/>
  <c r="J25" i="2"/>
  <c r="J15" i="2"/>
  <c r="H68" i="1"/>
  <c r="H67" i="1"/>
  <c r="H66" i="1"/>
  <c r="H65" i="1"/>
  <c r="H62" i="1"/>
  <c r="H51" i="1"/>
  <c r="H43" i="1"/>
  <c r="H40" i="1"/>
  <c r="H30" i="1"/>
  <c r="H28" i="1"/>
  <c r="H26" i="1"/>
  <c r="H14" i="1"/>
  <c r="F68" i="1"/>
  <c r="F67" i="1"/>
  <c r="F66" i="1"/>
  <c r="F65" i="1"/>
  <c r="F62" i="1"/>
  <c r="F51" i="1"/>
  <c r="F43" i="1"/>
  <c r="F40" i="1"/>
  <c r="F30" i="1"/>
  <c r="F28" i="1"/>
  <c r="F26" i="1"/>
  <c r="F14" i="1"/>
</calcChain>
</file>

<file path=xl/sharedStrings.xml><?xml version="1.0" encoding="utf-8"?>
<sst xmlns="http://schemas.openxmlformats.org/spreadsheetml/2006/main" count="196" uniqueCount="171">
  <si>
    <t>Приме-</t>
  </si>
  <si>
    <t>чания</t>
  </si>
  <si>
    <t>30 сентября</t>
  </si>
  <si>
    <t>2019 г.</t>
  </si>
  <si>
    <t>(неаудиро-вано)</t>
  </si>
  <si>
    <t>31 декабря</t>
  </si>
  <si>
    <t>2018 г.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</si>
  <si>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</si>
  <si>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</si>
  <si>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</si>
  <si>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</si>
  <si>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</si>
  <si>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ассоциированные предприятия</t>
  </si>
  <si>
    <t>Отложенные налоговые активы</t>
  </si>
  <si>
    <t>Актив по договорам с покупателями</t>
  </si>
  <si>
    <t>Прочие долгосрочные активы</t>
  </si>
  <si>
    <t>Итого долгосрочные активы</t>
  </si>
  <si>
    <t>Текущие активы</t>
  </si>
  <si>
    <t>Денежные средства и их эквиваленты</t>
  </si>
  <si>
    <t>НДС к возмещению</t>
  </si>
  <si>
    <t>Прочие текущие финансовые активы</t>
  </si>
  <si>
    <t>-</t>
  </si>
  <si>
    <t>Товарно-материальные запасы</t>
  </si>
  <si>
    <t>Торговая дебиторская задолженность</t>
  </si>
  <si>
    <t>Предоплата по подоходному налогу</t>
  </si>
  <si>
    <t>Прочие текущие активы</t>
  </si>
  <si>
    <t>Активы, классифицированные для продажи и распределения в пользу Акционера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</si>
  <si>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</si>
  <si>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</si>
  <si>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</si>
  <si>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</si>
  <si>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</si>
  <si>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</si>
  <si>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Резерв хеджирования</t>
  </si>
  <si>
    <t>Резерв от пересчета иностранных валют</t>
  </si>
  <si>
    <t>Нераспределенная прибыль</t>
  </si>
  <si>
    <t>Капитал Акционера</t>
  </si>
  <si>
    <t>Неконтролирующие доли</t>
  </si>
  <si>
    <t>Итого капитал</t>
  </si>
  <si>
    <t>Долгосрочные обязательства</t>
  </si>
  <si>
    <t>Займы</t>
  </si>
  <si>
    <t>Отложенные налоговые обязательства</t>
  </si>
  <si>
    <t>Обязательства по вознаграждениям работникам</t>
  </si>
  <si>
    <t>Обязательства по аренде</t>
  </si>
  <si>
    <t>Прочие долгосрочные обязательства</t>
  </si>
  <si>
    <t>Итого долгосрочные обязательства</t>
  </si>
  <si>
    <t>Текущие обязательства</t>
  </si>
  <si>
    <t>Торговая кредиторская задолженность</t>
  </si>
  <si>
    <t>Прочие налоги к уплате</t>
  </si>
  <si>
    <t xml:space="preserve">Обязательства по договорам с покупателями </t>
  </si>
  <si>
    <t>Неотменяемое обязательство в пользу Акционера</t>
  </si>
  <si>
    <t>Прочие текущие обязательства</t>
  </si>
  <si>
    <t>Обязательства, связанные с активами, классифицированными как предназначенные для продажи</t>
  </si>
  <si>
    <t>Итого текущие обязательства</t>
  </si>
  <si>
    <t>Итого обязательства</t>
  </si>
  <si>
    <t>Итого капитал и обязательства</t>
  </si>
  <si>
    <t>Приме-чания</t>
  </si>
  <si>
    <t>Три месяца,</t>
  </si>
  <si>
    <t>закончившихся                    30 сентября</t>
  </si>
  <si>
    <t>Девять месяцев, закончившихся                  30 сентября</t>
  </si>
  <si>
    <t>2019 г.</t>
  </si>
  <si>
    <r>
      <t xml:space="preserve">2018 г. </t>
    </r>
    <r>
      <rPr>
        <b/>
        <sz val="7"/>
        <rFont val="Verdana"/>
        <family val="2"/>
        <charset val="204"/>
      </rPr>
      <t>(пересчитано)</t>
    </r>
  </si>
  <si>
    <t>Продолжающаяся деятельность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</si>
  <si>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</si>
  <si>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</si>
  <si>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</si>
  <si>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</si>
  <si>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</si>
  <si>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Итого доходы</t>
  </si>
  <si>
    <t>Себестоимость реализации</t>
  </si>
  <si>
    <t>Валовый доход</t>
  </si>
  <si>
    <t>Общие и административные расходы</t>
  </si>
  <si>
    <t>Финансовый доход</t>
  </si>
  <si>
    <t>Финансовые затраты</t>
  </si>
  <si>
    <t>Убыток от курсовой разницы, нетто</t>
  </si>
  <si>
    <t>Доля в прибыли ассоциированных и совместных предприятий</t>
  </si>
  <si>
    <t>(Обесценение)/восстановление обесценения активов</t>
  </si>
  <si>
    <t>Прочие (убытки)/прибыли, нетто</t>
  </si>
  <si>
    <t>Прибыль/(убыток) до налогообложения</t>
  </si>
  <si>
    <t>(Расходы)/экономия по корпоративному подоходному налогу</t>
  </si>
  <si>
    <t>Прибыль/(убыток) за период от продолжающейся деятельности</t>
  </si>
  <si>
    <t>Прекращенная деятельность</t>
  </si>
  <si>
    <t>Убыток за период от прекращенной деятельности</t>
  </si>
  <si>
    <t>Прибыль/(убыток) за период</t>
  </si>
  <si>
    <t>Прочий совокупный (убыток)/доход за период, за вычетом налога на прибыль:</t>
  </si>
  <si>
    <t>Статьи, подлежащие последующей реклассификации в прибыли и убытки:</t>
  </si>
  <si>
    <t>Чистая (-ый) прибыль/(убыток) по инструментам хеджирования денежных потоков</t>
  </si>
  <si>
    <t>Реклассификация убытка по инструментам хеджирования денежных потоков в состав убытка за период</t>
  </si>
  <si>
    <t>13, 19</t>
  </si>
  <si>
    <t>Курсовые разницы от пересчета иностранного подразделения в валюту отчетности</t>
  </si>
  <si>
    <t>Прочий совокупный (убыток)/доход за период</t>
  </si>
  <si>
    <t>Итого совокупный доход/(убыток) за период</t>
  </si>
  <si>
    <t>Прибыль/(убыток) за период, относящийся к:</t>
  </si>
  <si>
    <t>Акционеру</t>
  </si>
  <si>
    <t>Неконтролирующим долям</t>
  </si>
  <si>
    <t>Совокупный доход/(убыток) за период, относящийся к:</t>
  </si>
  <si>
    <t>Прибыль/(убыток) на акцию от продолжающейся и прекращенной деятельности, в тенге</t>
  </si>
  <si>
    <t>Прибыль/(убыток) на акцию от продолжающейся деятельности, в тенге</t>
  </si>
  <si>
    <t>Девять месяцев,</t>
  </si>
  <si>
    <t>закончившихся 30 сентября</t>
  </si>
  <si>
    <t>Движение денежных средств от операционной деятельности:</t>
  </si>
  <si>
    <t>Расходы/(экономия) по корпоративному подоходному налогу, отраженные в прибылях и убытках, включая прекращенную деятельность</t>
  </si>
  <si>
    <t>Корректировки на:</t>
  </si>
  <si>
    <t>Износ и амортизацию</t>
  </si>
  <si>
    <t>12, 23</t>
  </si>
  <si>
    <t>Обесценение активов</t>
  </si>
  <si>
    <t>Долю в прибыли ассоциированных и совместных предприятий</t>
  </si>
  <si>
    <t>Начисление резерва по обесценению по дебиторской задолженности</t>
  </si>
  <si>
    <t>Убыток от курсовой разницы</t>
  </si>
  <si>
    <t>Реклассификацию убытка по инструментам хеджирования денежных потоков в состав убытка за период</t>
  </si>
  <si>
    <t>Расходы по признанию оценочного обязательства</t>
  </si>
  <si>
    <t>Прочее</t>
  </si>
  <si>
    <t>Операционный доход до изменений в оборотном капитале и прочих статьях баланса</t>
  </si>
  <si>
    <t>Изменение торговой дебиторской задолженности</t>
  </si>
  <si>
    <t>Изменение товарно-материальных запасов</t>
  </si>
  <si>
    <t>Изменение прочих текущих и долгосрочных активов (в том числе долгосрочного НДС к возмещению)</t>
  </si>
  <si>
    <t>Изменение торговой кредиторской задолженности</t>
  </si>
  <si>
    <t>Изменение прочих налогов к уплате</t>
  </si>
  <si>
    <t>Изменение прочих обязательств</t>
  </si>
  <si>
    <t>Изменение обязательств по вознаграждениям работникам</t>
  </si>
  <si>
    <t>Денежные средства, полученные от операционной деятельности</t>
  </si>
  <si>
    <t>Проценты уплаченные</t>
  </si>
  <si>
    <t>Проценты полученные</t>
  </si>
  <si>
    <t>Корпоративный подоходный налог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</si>
  <si>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</si>
  <si>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</si>
  <si>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</si>
  <si>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выбытия основных средств</t>
  </si>
  <si>
    <t xml:space="preserve">Приобретение прочих долгосрочных активов </t>
  </si>
  <si>
    <t>Поступление от продажи прочих долгосрочных активов</t>
  </si>
  <si>
    <t>Приобретение инвестиций в ассоциированные предприятия</t>
  </si>
  <si>
    <t>Инвестиции в прочие финансовые активы</t>
  </si>
  <si>
    <t>Поступление от выбытия прочих финансовых активов</t>
  </si>
  <si>
    <t>Дивиденды, полученные от ассоциированных и совместных предприятий</t>
  </si>
  <si>
    <t>Чистое поступление денежных средств от реализации дочерних организаций и прекращенной деятельности</t>
  </si>
  <si>
    <t>Чистое движение денежных средств от инвестиционной деятельности</t>
  </si>
  <si>
    <t>Движение денежных средств от финансовой деятельности:</t>
  </si>
  <si>
    <t>Получение займов</t>
  </si>
  <si>
    <t>Погашение займов</t>
  </si>
  <si>
    <t>Дивиденды выплаченные</t>
  </si>
  <si>
    <t>Чистое движение денежных средств от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</si>
  <si>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</si>
  <si>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периода</t>
  </si>
  <si>
    <t>9, 12</t>
  </si>
  <si>
    <t>Эффект изменения валютных курсов на балансы денежных средств и их эквивалентов, деноминированных в иностранной валюте</t>
  </si>
  <si>
    <t>Эффект изменения резерва под ожидаемые кредитные убытки</t>
  </si>
  <si>
    <t>Денежные средства и их эквиваленты на конец периода</t>
  </si>
  <si>
    <t>Неденежные операции:</t>
  </si>
  <si>
    <t>Приобретение основных средств за счет заемных средств, напрямую перечисленных банком поставщику</t>
  </si>
  <si>
    <t>Взаимозачет задолженности по железнодорожным администрациям</t>
  </si>
  <si>
    <t>Дополни-тельный оплаченный капитал</t>
  </si>
  <si>
    <t>Резерв хеджирова-ния</t>
  </si>
  <si>
    <t>Нераспре-деленная прибыль</t>
  </si>
  <si>
    <t>Доля Акционера</t>
  </si>
  <si>
    <t>Неконтроли-рующие доли</t>
  </si>
  <si>
    <t>На 1 января 2018 г.</t>
  </si>
  <si>
    <t>Эффект от применения МСФО (IFRS) 9, за вычетом эффекта отложенного налога 834 млн. тенге</t>
  </si>
  <si>
    <t>Пересчитанное сальдо на 1 января 2018 г.</t>
  </si>
  <si>
    <t>(Убыток)/прибыль за период</t>
  </si>
  <si>
    <t>Итого совокупный (убыток)/доход за период</t>
  </si>
  <si>
    <t>Дивиденды</t>
  </si>
  <si>
    <t>Приобретение дочерних организаций</t>
  </si>
  <si>
    <t>Прочие распределения</t>
  </si>
  <si>
    <t>На 30 сентября 2018 г. (неаудировано) (пересчитано)</t>
  </si>
  <si>
    <t>На 1 января 2019 г.</t>
  </si>
  <si>
    <t>Прибыль за период</t>
  </si>
  <si>
    <t>Прочий совокупный доход за период</t>
  </si>
  <si>
    <t>Итого совокупный доход за период</t>
  </si>
  <si>
    <t>Прочие вклады (Примечание 13)</t>
  </si>
  <si>
    <t>Выпуск акций</t>
  </si>
  <si>
    <t>На 30 сентября 2019 г.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</si>
</sst>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6"/>
      <name val="Verdana"/>
      <family val="2"/>
      <charset val="204"/>
    </font>
    <font>
      <b/>
      <sz val="7"/>
      <name val="Verdana"/>
      <family val="2"/>
      <charset val="204"/>
    </font>
    <font>
      <i/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 indent="2"/>
    </xf>
    <xf numFmtId="3" fontId="2" fillId="0" borderId="1" xfId="0" applyNumberFormat="1" applyFont="1" applyBorder="1" applyAlignment="1">
      <alignment horizontal="right" vertical="center" wrapText="1" indent="2"/>
    </xf>
    <xf numFmtId="3" fontId="1" fillId="0" borderId="1" xfId="0" applyNumberFormat="1" applyFont="1" applyBorder="1" applyAlignment="1">
      <alignment horizontal="right" vertical="center" wrapText="1" indent="2"/>
    </xf>
    <xf numFmtId="0" fontId="1" fillId="0" borderId="0" xfId="0" applyFont="1" applyAlignment="1">
      <alignment horizontal="right" vertical="center" wrapText="1" indent="2"/>
    </xf>
    <xf numFmtId="3" fontId="1" fillId="0" borderId="2" xfId="0" applyNumberFormat="1" applyFont="1" applyBorder="1" applyAlignment="1">
      <alignment horizontal="righ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 indent="2"/>
    </xf>
    <xf numFmtId="0" fontId="2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1" fillId="0" borderId="3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opLeftCell="A40" zoomScale="90" zoomScaleNormal="90" workbookViewId="0">
      <selection activeCell="J69" sqref="J69"/>
    </sheetView>
  </sheetViews>
  <sheetFormatPr defaultRowHeight="15" x14ac:dyDescent="0.25"/>
  <cols>
    <col min="1" max="1" width="41.28515625" customWidth="1"/>
    <col min="3" max="3" width="14.85546875" customWidth="1"/>
    <col min="4" max="4" width="3" customWidth="1"/>
    <col min="5" max="5" width="14.85546875" customWidth="1"/>
    <col min="7" max="7" width="4.5703125" customWidth="1"/>
  </cols>
  <sheetData>
    <row r="1" spans="1:8" x14ac:dyDescent="0.25">
      <c r="A1" s="43"/>
      <c r="B1" s="12" t="s">
        <v>0</v>
      </c>
      <c r="C1" s="12" t="s">
        <v>2</v>
      </c>
      <c r="D1" s="44"/>
      <c r="E1" s="12" t="s">
        <v>5</v>
      </c>
    </row>
    <row r="2" spans="1:8" x14ac:dyDescent="0.25">
      <c r="A2" s="43"/>
      <c r="B2" s="12" t="s">
        <v>1</v>
      </c>
      <c r="C2" s="12" t="s">
        <v>3</v>
      </c>
      <c r="D2" s="44"/>
      <c r="E2" s="12" t="s">
        <v>6</v>
      </c>
    </row>
    <row r="3" spans="1:8" ht="21.75" thickBot="1" x14ac:dyDescent="0.3">
      <c r="A3" s="43"/>
      <c r="B3" s="1"/>
      <c r="C3" s="22" t="s">
        <v>4</v>
      </c>
      <c r="D3" s="44"/>
      <c r="E3" s="2"/>
    </row>
    <row r="4" spans="1:8" x14ac:dyDescent="0.25">
      <c r="A4" s="3" t="s">
        <v>7</v>
      </c>
      <c r="B4" s="4"/>
      <c r="C4" s="4"/>
      <c r="D4" s="4"/>
      <c r="E4" s="4"/>
    </row>
    <row r="5" spans="1:8" x14ac:dyDescent="0.25">
      <c r="A5" s="3" t="s">
        <v>8</v>
      </c>
      <c r="B5" s="4"/>
      <c r="C5" s="4"/>
      <c r="D5" s="4"/>
      <c r="E5" s="4"/>
    </row>
    <row r="6" spans="1:8" x14ac:dyDescent="0.25">
      <c r="A6" s="5" t="s">
        <v>9</v>
      </c>
      <c r="B6" s="18">
        <v>7</v>
      </c>
      <c r="C6" s="6">
        <v>2716573</v>
      </c>
      <c r="D6" s="4"/>
      <c r="E6" s="6">
        <v>2741395</v>
      </c>
    </row>
    <row r="7" spans="1:8" x14ac:dyDescent="0.25">
      <c r="A7" s="5" t="s">
        <v>10</v>
      </c>
      <c r="B7" s="4"/>
      <c r="C7" s="6">
        <v>9212</v>
      </c>
      <c r="D7" s="4"/>
      <c r="E7" s="6">
        <v>11874</v>
      </c>
    </row>
    <row r="8" spans="1:8" x14ac:dyDescent="0.25">
      <c r="A8" s="5" t="s">
        <v>11</v>
      </c>
      <c r="B8" s="4"/>
      <c r="C8" s="6">
        <v>16218</v>
      </c>
      <c r="D8" s="4"/>
      <c r="E8" s="6">
        <v>15493</v>
      </c>
    </row>
    <row r="9" spans="1:8" ht="21" customHeight="1" x14ac:dyDescent="0.25">
      <c r="A9" s="5" t="s">
        <v>12</v>
      </c>
      <c r="B9" s="4"/>
      <c r="C9" s="6">
        <v>14090</v>
      </c>
      <c r="D9" s="4"/>
      <c r="E9" s="6">
        <v>16866</v>
      </c>
    </row>
    <row r="10" spans="1:8" x14ac:dyDescent="0.25">
      <c r="A10" s="5" t="s">
        <v>13</v>
      </c>
      <c r="B10" s="4"/>
      <c r="C10" s="6">
        <v>4972</v>
      </c>
      <c r="D10" s="4"/>
      <c r="E10" s="6">
        <v>6424</v>
      </c>
    </row>
    <row r="11" spans="1:8" x14ac:dyDescent="0.25">
      <c r="A11" s="5" t="s">
        <v>14</v>
      </c>
      <c r="B11" s="4"/>
      <c r="C11" s="6">
        <v>3076</v>
      </c>
      <c r="D11" s="4"/>
      <c r="E11" s="4"/>
    </row>
    <row r="12" spans="1:8" ht="15.75" thickBot="1" x14ac:dyDescent="0.3">
      <c r="A12" s="5" t="s">
        <v>15</v>
      </c>
      <c r="B12" s="18">
        <v>8</v>
      </c>
      <c r="C12" s="7">
        <v>129502</v>
      </c>
      <c r="D12" s="4"/>
      <c r="E12" s="7">
        <v>102800</v>
      </c>
    </row>
    <row r="13" spans="1:8" x14ac:dyDescent="0.25">
      <c r="A13" s="5"/>
      <c r="B13" s="4"/>
      <c r="C13" s="4"/>
      <c r="D13" s="4"/>
      <c r="E13" s="4"/>
    </row>
    <row r="14" spans="1:8" ht="15.75" thickBot="1" x14ac:dyDescent="0.3">
      <c r="A14" s="3" t="s">
        <v>16</v>
      </c>
      <c r="B14" s="4"/>
      <c r="C14" s="8">
        <v>2893643</v>
      </c>
      <c r="D14" s="4"/>
      <c r="E14" s="8">
        <v>2894852</v>
      </c>
      <c r="F14" s="30">
        <f>SUM(C6:C12)-C14</f>
        <v>0</v>
      </c>
      <c r="H14" s="30">
        <f>SUM(E6:E12)-E14</f>
        <v>0</v>
      </c>
    </row>
    <row r="15" spans="1:8" x14ac:dyDescent="0.25">
      <c r="A15" s="5"/>
      <c r="B15" s="4"/>
      <c r="C15" s="4"/>
      <c r="D15" s="4"/>
      <c r="E15" s="4"/>
    </row>
    <row r="16" spans="1:8" x14ac:dyDescent="0.25">
      <c r="A16" s="3" t="s">
        <v>17</v>
      </c>
      <c r="B16" s="4"/>
      <c r="C16" s="4"/>
      <c r="D16" s="4"/>
      <c r="E16" s="4"/>
    </row>
    <row r="17" spans="1:8" x14ac:dyDescent="0.25">
      <c r="A17" s="5" t="s">
        <v>18</v>
      </c>
      <c r="B17" s="18">
        <v>9</v>
      </c>
      <c r="C17" s="6">
        <v>218677</v>
      </c>
      <c r="D17" s="4"/>
      <c r="E17" s="6">
        <v>66606</v>
      </c>
    </row>
    <row r="18" spans="1:8" x14ac:dyDescent="0.25">
      <c r="A18" s="5" t="s">
        <v>19</v>
      </c>
      <c r="B18" s="4"/>
      <c r="C18" s="6">
        <v>14435</v>
      </c>
      <c r="D18" s="4"/>
      <c r="E18" s="6">
        <v>18274</v>
      </c>
    </row>
    <row r="19" spans="1:8" x14ac:dyDescent="0.25">
      <c r="A19" s="5" t="s">
        <v>20</v>
      </c>
      <c r="B19" s="4"/>
      <c r="C19" s="4"/>
      <c r="D19" s="4"/>
      <c r="E19" s="4">
        <v>287</v>
      </c>
    </row>
    <row r="20" spans="1:8" x14ac:dyDescent="0.25">
      <c r="A20" s="5" t="s">
        <v>22</v>
      </c>
      <c r="B20" s="4"/>
      <c r="C20" s="6">
        <v>53106</v>
      </c>
      <c r="D20" s="4"/>
      <c r="E20" s="6">
        <v>35162</v>
      </c>
    </row>
    <row r="21" spans="1:8" x14ac:dyDescent="0.25">
      <c r="A21" s="5" t="s">
        <v>23</v>
      </c>
      <c r="B21" s="18">
        <v>10</v>
      </c>
      <c r="C21" s="6">
        <v>17133</v>
      </c>
      <c r="D21" s="4"/>
      <c r="E21" s="6">
        <v>21639</v>
      </c>
    </row>
    <row r="22" spans="1:8" x14ac:dyDescent="0.25">
      <c r="A22" s="5" t="s">
        <v>24</v>
      </c>
      <c r="B22" s="4"/>
      <c r="C22" s="6">
        <v>2245</v>
      </c>
      <c r="D22" s="4"/>
      <c r="E22" s="6">
        <v>2311</v>
      </c>
    </row>
    <row r="23" spans="1:8" x14ac:dyDescent="0.25">
      <c r="A23" s="5" t="s">
        <v>14</v>
      </c>
      <c r="B23" s="4"/>
      <c r="C23" s="4"/>
      <c r="D23" s="4"/>
      <c r="E23" s="6">
        <v>3076</v>
      </c>
    </row>
    <row r="24" spans="1:8" ht="15.75" thickBot="1" x14ac:dyDescent="0.3">
      <c r="A24" s="5" t="s">
        <v>25</v>
      </c>
      <c r="B24" s="18">
        <v>11</v>
      </c>
      <c r="C24" s="7">
        <v>68133</v>
      </c>
      <c r="D24" s="4"/>
      <c r="E24" s="7">
        <v>56890</v>
      </c>
    </row>
    <row r="25" spans="1:8" x14ac:dyDescent="0.25">
      <c r="A25" s="5"/>
      <c r="B25" s="4"/>
      <c r="C25" s="4"/>
      <c r="D25" s="4"/>
      <c r="E25" s="4"/>
    </row>
    <row r="26" spans="1:8" x14ac:dyDescent="0.25">
      <c r="A26" s="5"/>
      <c r="B26" s="4"/>
      <c r="C26" s="9">
        <v>373729</v>
      </c>
      <c r="D26" s="4"/>
      <c r="E26" s="9">
        <v>204245</v>
      </c>
      <c r="F26" s="30">
        <f>SUM(C17:C24)-C26</f>
        <v>0</v>
      </c>
      <c r="H26" s="30">
        <f>SUM(E17:E24)-E26</f>
        <v>0</v>
      </c>
    </row>
    <row r="27" spans="1:8" ht="21.75" thickBot="1" x14ac:dyDescent="0.3">
      <c r="A27" s="5" t="s">
        <v>26</v>
      </c>
      <c r="B27" s="18">
        <v>12</v>
      </c>
      <c r="C27" s="7">
        <v>99318</v>
      </c>
      <c r="D27" s="4"/>
      <c r="E27" s="7">
        <v>99336</v>
      </c>
    </row>
    <row r="28" spans="1:8" ht="15.75" thickBot="1" x14ac:dyDescent="0.3">
      <c r="A28" s="3" t="s">
        <v>27</v>
      </c>
      <c r="B28" s="4"/>
      <c r="C28" s="8">
        <v>473047</v>
      </c>
      <c r="D28" s="4"/>
      <c r="E28" s="8">
        <v>303581</v>
      </c>
      <c r="F28" s="30">
        <f>SUM(C26:C27)-C28</f>
        <v>0</v>
      </c>
      <c r="H28" s="30">
        <f>SUM(E26:E27)-E28</f>
        <v>0</v>
      </c>
    </row>
    <row r="29" spans="1:8" x14ac:dyDescent="0.25">
      <c r="A29" s="5"/>
      <c r="B29" s="4"/>
      <c r="C29" s="4"/>
      <c r="D29" s="4"/>
      <c r="E29" s="4"/>
    </row>
    <row r="30" spans="1:8" ht="15.75" thickBot="1" x14ac:dyDescent="0.3">
      <c r="A30" s="3" t="s">
        <v>28</v>
      </c>
      <c r="B30" s="4"/>
      <c r="C30" s="10">
        <v>3366690</v>
      </c>
      <c r="D30" s="4"/>
      <c r="E30" s="10">
        <v>3198433</v>
      </c>
      <c r="F30" s="30">
        <f>C14+C28-C30</f>
        <v>0</v>
      </c>
      <c r="H30" s="30">
        <f>E14+E28-E30</f>
        <v>0</v>
      </c>
    </row>
    <row r="31" spans="1:8" ht="15.75" thickTop="1" x14ac:dyDescent="0.25">
      <c r="A31" s="5"/>
      <c r="B31" s="4"/>
      <c r="C31" s="4"/>
      <c r="D31" s="4"/>
      <c r="E31" s="4"/>
    </row>
    <row r="32" spans="1:8" x14ac:dyDescent="0.25">
      <c r="A32" s="3" t="s">
        <v>29</v>
      </c>
      <c r="B32" s="4"/>
      <c r="C32" s="4"/>
      <c r="D32" s="4"/>
      <c r="E32" s="4"/>
    </row>
    <row r="33" spans="1:8" x14ac:dyDescent="0.25">
      <c r="A33" s="3" t="s">
        <v>30</v>
      </c>
      <c r="B33" s="4"/>
      <c r="C33" s="4"/>
      <c r="D33" s="4"/>
      <c r="E33" s="4"/>
    </row>
    <row r="34" spans="1:8" x14ac:dyDescent="0.25">
      <c r="A34" s="5" t="s">
        <v>31</v>
      </c>
      <c r="B34" s="4"/>
      <c r="C34" s="6">
        <v>1063075</v>
      </c>
      <c r="D34" s="4"/>
      <c r="E34" s="6">
        <v>1062635</v>
      </c>
    </row>
    <row r="35" spans="1:8" x14ac:dyDescent="0.25">
      <c r="A35" s="5" t="s">
        <v>32</v>
      </c>
      <c r="B35" s="4"/>
      <c r="C35" s="4"/>
      <c r="D35" s="4"/>
      <c r="E35" s="4">
        <v>290</v>
      </c>
    </row>
    <row r="36" spans="1:8" x14ac:dyDescent="0.25">
      <c r="A36" s="5" t="s">
        <v>33</v>
      </c>
      <c r="B36" s="18">
        <v>13</v>
      </c>
      <c r="C36" s="6">
        <v>-36570</v>
      </c>
      <c r="D36" s="4"/>
      <c r="E36" s="6">
        <v>-56579</v>
      </c>
    </row>
    <row r="37" spans="1:8" x14ac:dyDescent="0.25">
      <c r="A37" s="5" t="s">
        <v>34</v>
      </c>
      <c r="B37" s="4"/>
      <c r="C37" s="6">
        <v>6068</v>
      </c>
      <c r="D37" s="4"/>
      <c r="E37" s="6">
        <v>5892</v>
      </c>
    </row>
    <row r="38" spans="1:8" ht="15.75" thickBot="1" x14ac:dyDescent="0.3">
      <c r="A38" s="5" t="s">
        <v>35</v>
      </c>
      <c r="B38" s="4"/>
      <c r="C38" s="7">
        <v>132036</v>
      </c>
      <c r="D38" s="4"/>
      <c r="E38" s="7">
        <v>102243</v>
      </c>
    </row>
    <row r="39" spans="1:8" x14ac:dyDescent="0.25">
      <c r="A39" s="5"/>
      <c r="B39" s="4"/>
      <c r="C39" s="4"/>
      <c r="D39" s="4"/>
      <c r="E39" s="4"/>
    </row>
    <row r="40" spans="1:8" x14ac:dyDescent="0.25">
      <c r="A40" s="5" t="s">
        <v>36</v>
      </c>
      <c r="B40" s="4"/>
      <c r="C40" s="6">
        <v>1164609</v>
      </c>
      <c r="D40" s="4"/>
      <c r="E40" s="6">
        <v>1114481</v>
      </c>
      <c r="F40" s="30">
        <f>SUM(C34:C38)-C40</f>
        <v>0</v>
      </c>
      <c r="H40" s="30">
        <f>SUM(E34:E38)-E40</f>
        <v>0</v>
      </c>
    </row>
    <row r="41" spans="1:8" ht="15.75" thickBot="1" x14ac:dyDescent="0.3">
      <c r="A41" s="5" t="s">
        <v>37</v>
      </c>
      <c r="B41" s="4"/>
      <c r="C41" s="7">
        <v>26933</v>
      </c>
      <c r="D41" s="4"/>
      <c r="E41" s="7">
        <v>26354</v>
      </c>
    </row>
    <row r="42" spans="1:8" x14ac:dyDescent="0.25">
      <c r="A42" s="5"/>
      <c r="B42" s="4"/>
      <c r="C42" s="4"/>
      <c r="D42" s="4"/>
      <c r="E42" s="4"/>
    </row>
    <row r="43" spans="1:8" ht="15.75" thickBot="1" x14ac:dyDescent="0.3">
      <c r="A43" s="3" t="s">
        <v>38</v>
      </c>
      <c r="B43" s="4"/>
      <c r="C43" s="8">
        <v>1191542</v>
      </c>
      <c r="D43" s="4"/>
      <c r="E43" s="8">
        <v>1140835</v>
      </c>
      <c r="F43" s="30">
        <f>SUM(C40:C41)-C43</f>
        <v>0</v>
      </c>
      <c r="H43" s="30">
        <f>SUM(E40:E41)-E43</f>
        <v>0</v>
      </c>
    </row>
    <row r="44" spans="1:8" x14ac:dyDescent="0.25">
      <c r="A44" s="3" t="s">
        <v>39</v>
      </c>
      <c r="B44" s="19"/>
      <c r="C44" s="19"/>
      <c r="D44" s="19"/>
      <c r="E44" s="19"/>
    </row>
    <row r="45" spans="1:8" x14ac:dyDescent="0.25">
      <c r="A45" s="5" t="s">
        <v>40</v>
      </c>
      <c r="B45" s="18">
        <v>14</v>
      </c>
      <c r="C45" s="13">
        <v>1356944</v>
      </c>
      <c r="D45" s="19"/>
      <c r="E45" s="13">
        <v>1207113</v>
      </c>
    </row>
    <row r="46" spans="1:8" x14ac:dyDescent="0.25">
      <c r="A46" s="5" t="s">
        <v>41</v>
      </c>
      <c r="B46" s="18"/>
      <c r="C46" s="13">
        <v>253423</v>
      </c>
      <c r="D46" s="19"/>
      <c r="E46" s="13">
        <v>226338</v>
      </c>
    </row>
    <row r="47" spans="1:8" ht="21" x14ac:dyDescent="0.25">
      <c r="A47" s="5" t="s">
        <v>42</v>
      </c>
      <c r="B47" s="18"/>
      <c r="C47" s="13">
        <v>32046</v>
      </c>
      <c r="D47" s="19"/>
      <c r="E47" s="13">
        <v>31948</v>
      </c>
    </row>
    <row r="48" spans="1:8" x14ac:dyDescent="0.25">
      <c r="A48" s="5" t="s">
        <v>43</v>
      </c>
      <c r="B48" s="18">
        <v>15</v>
      </c>
      <c r="C48" s="13">
        <v>41124</v>
      </c>
      <c r="D48" s="19"/>
      <c r="E48" s="13">
        <v>16395</v>
      </c>
    </row>
    <row r="49" spans="1:8" ht="15.75" thickBot="1" x14ac:dyDescent="0.3">
      <c r="A49" s="5" t="s">
        <v>44</v>
      </c>
      <c r="B49" s="18">
        <v>16</v>
      </c>
      <c r="C49" s="14">
        <v>21225</v>
      </c>
      <c r="D49" s="19"/>
      <c r="E49" s="14">
        <v>20984</v>
      </c>
    </row>
    <row r="50" spans="1:8" x14ac:dyDescent="0.25">
      <c r="A50" s="5"/>
      <c r="B50" s="18"/>
      <c r="C50" s="19"/>
      <c r="D50" s="19"/>
      <c r="E50" s="19"/>
    </row>
    <row r="51" spans="1:8" ht="15.75" thickBot="1" x14ac:dyDescent="0.3">
      <c r="A51" s="3" t="s">
        <v>45</v>
      </c>
      <c r="B51" s="18"/>
      <c r="C51" s="15">
        <v>1704762</v>
      </c>
      <c r="D51" s="16"/>
      <c r="E51" s="15">
        <v>1502778</v>
      </c>
      <c r="F51" s="30">
        <f>SUM(C45:C49)-C51</f>
        <v>0</v>
      </c>
      <c r="H51" s="30">
        <f>SUM(E45:E49)-E51</f>
        <v>0</v>
      </c>
    </row>
    <row r="52" spans="1:8" x14ac:dyDescent="0.25">
      <c r="A52" s="5"/>
      <c r="B52" s="18"/>
      <c r="C52" s="19"/>
      <c r="D52" s="19"/>
      <c r="E52" s="19"/>
    </row>
    <row r="53" spans="1:8" x14ac:dyDescent="0.25">
      <c r="A53" s="3" t="s">
        <v>46</v>
      </c>
      <c r="B53" s="18"/>
      <c r="C53" s="19"/>
      <c r="D53" s="19"/>
      <c r="E53" s="19"/>
    </row>
    <row r="54" spans="1:8" x14ac:dyDescent="0.25">
      <c r="A54" s="5" t="s">
        <v>40</v>
      </c>
      <c r="B54" s="18">
        <v>14</v>
      </c>
      <c r="C54" s="13">
        <v>114225</v>
      </c>
      <c r="D54" s="19"/>
      <c r="E54" s="13">
        <v>175164</v>
      </c>
    </row>
    <row r="55" spans="1:8" x14ac:dyDescent="0.25">
      <c r="A55" s="5" t="s">
        <v>47</v>
      </c>
      <c r="B55" s="18">
        <v>17</v>
      </c>
      <c r="C55" s="13">
        <v>94047</v>
      </c>
      <c r="D55" s="19"/>
      <c r="E55" s="13">
        <v>140222</v>
      </c>
    </row>
    <row r="56" spans="1:8" x14ac:dyDescent="0.25">
      <c r="A56" s="5" t="s">
        <v>48</v>
      </c>
      <c r="B56" s="18"/>
      <c r="C56" s="13">
        <v>9337</v>
      </c>
      <c r="D56" s="19"/>
      <c r="E56" s="13">
        <v>9738</v>
      </c>
    </row>
    <row r="57" spans="1:8" ht="21" x14ac:dyDescent="0.25">
      <c r="A57" s="5" t="s">
        <v>42</v>
      </c>
      <c r="B57" s="18"/>
      <c r="C57" s="13">
        <v>2797</v>
      </c>
      <c r="D57" s="19"/>
      <c r="E57" s="13">
        <v>2797</v>
      </c>
    </row>
    <row r="58" spans="1:8" x14ac:dyDescent="0.25">
      <c r="A58" s="5" t="s">
        <v>43</v>
      </c>
      <c r="B58" s="18">
        <v>15</v>
      </c>
      <c r="C58" s="13">
        <v>5798</v>
      </c>
      <c r="D58" s="19"/>
      <c r="E58" s="13">
        <v>1677</v>
      </c>
    </row>
    <row r="59" spans="1:8" x14ac:dyDescent="0.25">
      <c r="A59" s="5" t="s">
        <v>49</v>
      </c>
      <c r="B59" s="18">
        <v>18</v>
      </c>
      <c r="C59" s="13">
        <v>80698</v>
      </c>
      <c r="D59" s="19"/>
      <c r="E59" s="13">
        <v>69010</v>
      </c>
    </row>
    <row r="60" spans="1:8" ht="21" x14ac:dyDescent="0.25">
      <c r="A60" s="5" t="s">
        <v>50</v>
      </c>
      <c r="B60" s="18"/>
      <c r="C60" s="13">
        <v>3397</v>
      </c>
      <c r="D60" s="19"/>
      <c r="E60" s="13">
        <v>5582</v>
      </c>
    </row>
    <row r="61" spans="1:8" ht="15.75" thickBot="1" x14ac:dyDescent="0.3">
      <c r="A61" s="5" t="s">
        <v>51</v>
      </c>
      <c r="B61" s="18">
        <v>16</v>
      </c>
      <c r="C61" s="14">
        <v>79169</v>
      </c>
      <c r="D61" s="19"/>
      <c r="E61" s="14">
        <v>68418</v>
      </c>
    </row>
    <row r="62" spans="1:8" x14ac:dyDescent="0.25">
      <c r="A62" s="41"/>
      <c r="B62" s="42"/>
      <c r="C62" s="31">
        <v>389468</v>
      </c>
      <c r="D62" s="5"/>
      <c r="E62" s="31">
        <v>472608</v>
      </c>
      <c r="F62" s="30">
        <f>SUM(C54:C61)-C62</f>
        <v>0</v>
      </c>
      <c r="H62" s="30">
        <f>SUM(E54:E61)-E62</f>
        <v>0</v>
      </c>
    </row>
    <row r="63" spans="1:8" x14ac:dyDescent="0.25">
      <c r="A63" s="41"/>
      <c r="B63" s="42"/>
      <c r="C63" s="32"/>
      <c r="D63" s="5"/>
      <c r="E63" s="32"/>
    </row>
    <row r="64" spans="1:8" ht="32.25" thickBot="1" x14ac:dyDescent="0.3">
      <c r="A64" s="5" t="s">
        <v>52</v>
      </c>
      <c r="B64" s="18">
        <v>12</v>
      </c>
      <c r="C64" s="14">
        <v>80918</v>
      </c>
      <c r="D64" s="19"/>
      <c r="E64" s="14">
        <v>82212</v>
      </c>
    </row>
    <row r="65" spans="1:8" ht="15.75" thickBot="1" x14ac:dyDescent="0.3">
      <c r="A65" s="3" t="s">
        <v>53</v>
      </c>
      <c r="B65" s="18"/>
      <c r="C65" s="15">
        <v>470386</v>
      </c>
      <c r="D65" s="16"/>
      <c r="E65" s="15">
        <v>554820</v>
      </c>
      <c r="F65" s="30">
        <f>SUM(C62:C64)-C65</f>
        <v>0</v>
      </c>
      <c r="H65" s="30">
        <f>SUM(E62:E64)-E65</f>
        <v>0</v>
      </c>
    </row>
    <row r="66" spans="1:8" ht="15.75" thickBot="1" x14ac:dyDescent="0.3">
      <c r="A66" s="3" t="s">
        <v>54</v>
      </c>
      <c r="B66" s="18"/>
      <c r="C66" s="15">
        <v>2175148</v>
      </c>
      <c r="D66" s="16"/>
      <c r="E66" s="15">
        <v>2057598</v>
      </c>
      <c r="F66" s="30">
        <f>C51+C65-C66</f>
        <v>0</v>
      </c>
      <c r="H66" s="30">
        <f>E51+E65-E66</f>
        <v>0</v>
      </c>
    </row>
    <row r="67" spans="1:8" ht="15.75" thickBot="1" x14ac:dyDescent="0.3">
      <c r="A67" s="3" t="s">
        <v>55</v>
      </c>
      <c r="B67" s="18"/>
      <c r="C67" s="17">
        <v>3366690</v>
      </c>
      <c r="D67" s="16"/>
      <c r="E67" s="17">
        <v>3198433</v>
      </c>
      <c r="F67" s="30">
        <f>C43+C66-C67</f>
        <v>0</v>
      </c>
      <c r="H67" s="30">
        <f>E43+E66-E67</f>
        <v>0</v>
      </c>
    </row>
    <row r="68" spans="1:8" ht="15.75" thickTop="1" x14ac:dyDescent="0.25">
      <c r="F68" s="30">
        <f>C30-C67</f>
        <v>0</v>
      </c>
      <c r="H68" s="30">
        <f>E30-E67</f>
        <v>0</v>
      </c>
    </row>
  </sheetData>
  <mergeCells count="4">
    <mergeCell ref="A62:A63"/>
    <mergeCell ref="B62:B63"/>
    <mergeCell ref="A1:A3"/>
    <mergeCell ref="D1:D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67EC-AE9E-4F73-81EF-D3855ED22CA7}">
  <dimension ref="A1:P48"/>
  <sheetViews>
    <sheetView topLeftCell="A25" zoomScale="90" zoomScaleNormal="90" workbookViewId="0">
      <selection activeCell="P47" sqref="P47"/>
    </sheetView>
  </sheetViews>
  <sheetFormatPr defaultRowHeight="15" x14ac:dyDescent="0.25"/>
  <cols>
    <col min="1" max="1" width="36.7109375" customWidth="1"/>
    <col min="3" max="3" width="12.5703125" customWidth="1"/>
    <col min="4" max="4" width="3.28515625" customWidth="1"/>
    <col min="5" max="5" width="12.5703125" customWidth="1"/>
    <col min="6" max="6" width="3.28515625" customWidth="1"/>
    <col min="7" max="7" width="12.5703125" customWidth="1"/>
    <col min="8" max="8" width="3.28515625" customWidth="1"/>
    <col min="9" max="9" width="12.5703125" customWidth="1"/>
    <col min="10" max="10" width="9.140625" customWidth="1"/>
    <col min="11" max="11" width="3.7109375" customWidth="1"/>
    <col min="12" max="12" width="9.140625" customWidth="1"/>
    <col min="13" max="13" width="3.7109375" customWidth="1"/>
    <col min="14" max="14" width="9.140625" customWidth="1"/>
    <col min="15" max="15" width="3.7109375" customWidth="1"/>
    <col min="16" max="17" width="9.140625" customWidth="1"/>
  </cols>
  <sheetData>
    <row r="1" spans="1:16" ht="15" customHeight="1" x14ac:dyDescent="0.25">
      <c r="A1" s="43"/>
      <c r="B1" s="44" t="s">
        <v>56</v>
      </c>
      <c r="C1" s="44" t="s">
        <v>57</v>
      </c>
      <c r="D1" s="44"/>
      <c r="E1" s="44"/>
      <c r="F1" s="44"/>
      <c r="G1" s="44" t="s">
        <v>59</v>
      </c>
      <c r="H1" s="44"/>
      <c r="I1" s="44"/>
    </row>
    <row r="2" spans="1:16" ht="21" customHeight="1" thickBot="1" x14ac:dyDescent="0.3">
      <c r="A2" s="43"/>
      <c r="B2" s="44"/>
      <c r="C2" s="45" t="s">
        <v>58</v>
      </c>
      <c r="D2" s="45"/>
      <c r="E2" s="45"/>
      <c r="F2" s="44"/>
      <c r="G2" s="45"/>
      <c r="H2" s="45"/>
      <c r="I2" s="45"/>
    </row>
    <row r="3" spans="1:16" ht="21.75" thickBot="1" x14ac:dyDescent="0.3">
      <c r="A3" s="38"/>
      <c r="B3" s="35"/>
      <c r="C3" s="29" t="s">
        <v>60</v>
      </c>
      <c r="D3" s="39"/>
      <c r="E3" s="21" t="s">
        <v>61</v>
      </c>
      <c r="F3" s="35"/>
      <c r="G3" s="29" t="s">
        <v>60</v>
      </c>
      <c r="H3" s="39"/>
      <c r="I3" s="21" t="s">
        <v>61</v>
      </c>
    </row>
    <row r="4" spans="1:16" x14ac:dyDescent="0.25">
      <c r="A4" s="3" t="s">
        <v>62</v>
      </c>
      <c r="B4" s="35"/>
      <c r="C4" s="35"/>
      <c r="D4" s="35"/>
      <c r="E4" s="35"/>
      <c r="F4" s="35"/>
      <c r="G4" s="35"/>
      <c r="H4" s="35"/>
      <c r="I4" s="35"/>
    </row>
    <row r="5" spans="1:16" x14ac:dyDescent="0.25">
      <c r="A5" s="3" t="s">
        <v>63</v>
      </c>
      <c r="B5" s="35"/>
      <c r="C5" s="35"/>
      <c r="D5" s="35"/>
      <c r="E5" s="35"/>
      <c r="F5" s="35"/>
      <c r="G5" s="35"/>
      <c r="H5" s="35"/>
      <c r="I5" s="35"/>
    </row>
    <row r="6" spans="1:16" x14ac:dyDescent="0.25">
      <c r="A6" s="38" t="s">
        <v>64</v>
      </c>
      <c r="B6" s="28">
        <v>19</v>
      </c>
      <c r="C6" s="36">
        <v>256918</v>
      </c>
      <c r="D6" s="35"/>
      <c r="E6" s="36">
        <v>219744</v>
      </c>
      <c r="F6" s="35"/>
      <c r="G6" s="36">
        <v>690251</v>
      </c>
      <c r="H6" s="35"/>
      <c r="I6" s="36">
        <v>623533</v>
      </c>
      <c r="J6" s="30"/>
      <c r="L6" s="30"/>
      <c r="N6" s="30"/>
      <c r="P6" s="30"/>
    </row>
    <row r="7" spans="1:16" x14ac:dyDescent="0.25">
      <c r="A7" s="38" t="s">
        <v>65</v>
      </c>
      <c r="B7" s="28">
        <v>19</v>
      </c>
      <c r="C7" s="36">
        <v>23746</v>
      </c>
      <c r="D7" s="35"/>
      <c r="E7" s="36">
        <v>25383</v>
      </c>
      <c r="F7" s="35"/>
      <c r="G7" s="36">
        <v>63932</v>
      </c>
      <c r="H7" s="35"/>
      <c r="I7" s="36">
        <v>63212</v>
      </c>
      <c r="J7" s="30"/>
      <c r="L7" s="30"/>
      <c r="N7" s="30"/>
      <c r="P7" s="30"/>
    </row>
    <row r="8" spans="1:16" x14ac:dyDescent="0.25">
      <c r="A8" s="38" t="s">
        <v>66</v>
      </c>
      <c r="B8" s="35"/>
      <c r="C8" s="36">
        <v>10160</v>
      </c>
      <c r="D8" s="35"/>
      <c r="E8" s="36">
        <v>5939</v>
      </c>
      <c r="F8" s="35"/>
      <c r="G8" s="36">
        <v>20264</v>
      </c>
      <c r="H8" s="35"/>
      <c r="I8" s="36">
        <v>15060</v>
      </c>
    </row>
    <row r="9" spans="1:16" ht="15.75" thickBot="1" x14ac:dyDescent="0.3">
      <c r="A9" s="38" t="s">
        <v>67</v>
      </c>
      <c r="B9" s="28">
        <v>20</v>
      </c>
      <c r="C9" s="37">
        <v>17348</v>
      </c>
      <c r="D9" s="35"/>
      <c r="E9" s="37">
        <v>24318</v>
      </c>
      <c r="F9" s="35"/>
      <c r="G9" s="37">
        <v>50465</v>
      </c>
      <c r="H9" s="35"/>
      <c r="I9" s="37">
        <v>67919</v>
      </c>
      <c r="J9" s="30"/>
      <c r="L9" s="30"/>
      <c r="N9" s="30"/>
      <c r="P9" s="30"/>
    </row>
    <row r="10" spans="1:16" x14ac:dyDescent="0.25">
      <c r="A10" s="38"/>
      <c r="B10" s="35"/>
      <c r="C10" s="35"/>
      <c r="D10" s="35"/>
      <c r="E10" s="35"/>
      <c r="F10" s="35"/>
      <c r="G10" s="35"/>
      <c r="H10" s="35"/>
      <c r="I10" s="35"/>
    </row>
    <row r="11" spans="1:16" x14ac:dyDescent="0.25">
      <c r="A11" s="3" t="s">
        <v>68</v>
      </c>
      <c r="B11" s="35"/>
      <c r="C11" s="9">
        <v>308172</v>
      </c>
      <c r="D11" s="35"/>
      <c r="E11" s="9">
        <v>275384</v>
      </c>
      <c r="F11" s="35"/>
      <c r="G11" s="9">
        <v>824912</v>
      </c>
      <c r="H11" s="35"/>
      <c r="I11" s="9">
        <v>769724</v>
      </c>
      <c r="J11" s="30">
        <f>SUM(C6:C9)-C11</f>
        <v>0</v>
      </c>
      <c r="L11" s="30">
        <f>SUM(E6:E9)-E11</f>
        <v>0</v>
      </c>
      <c r="N11" s="30">
        <f>SUM(G6:G9)-G11</f>
        <v>0</v>
      </c>
      <c r="P11" s="30">
        <f>SUM(I6:I9)-I11</f>
        <v>0</v>
      </c>
    </row>
    <row r="12" spans="1:16" x14ac:dyDescent="0.25">
      <c r="A12" s="38"/>
      <c r="B12" s="35"/>
      <c r="C12" s="35"/>
      <c r="D12" s="35"/>
      <c r="E12" s="35"/>
      <c r="F12" s="35"/>
      <c r="G12" s="35"/>
      <c r="H12" s="35"/>
      <c r="I12" s="35"/>
    </row>
    <row r="13" spans="1:16" ht="15.75" thickBot="1" x14ac:dyDescent="0.3">
      <c r="A13" s="38" t="s">
        <v>69</v>
      </c>
      <c r="B13" s="28">
        <v>21</v>
      </c>
      <c r="C13" s="37">
        <v>-209777</v>
      </c>
      <c r="D13" s="35"/>
      <c r="E13" s="37">
        <v>-199704</v>
      </c>
      <c r="F13" s="35"/>
      <c r="G13" s="37">
        <v>-610650</v>
      </c>
      <c r="H13" s="35"/>
      <c r="I13" s="37">
        <v>-586835</v>
      </c>
      <c r="J13" s="30"/>
      <c r="L13" s="30"/>
      <c r="N13" s="30"/>
      <c r="P13" s="30"/>
    </row>
    <row r="14" spans="1:16" x14ac:dyDescent="0.25">
      <c r="A14" s="38"/>
      <c r="B14" s="35"/>
      <c r="C14" s="35"/>
      <c r="D14" s="35"/>
      <c r="E14" s="35"/>
      <c r="F14" s="35"/>
      <c r="G14" s="35"/>
      <c r="H14" s="35"/>
      <c r="I14" s="35"/>
    </row>
    <row r="15" spans="1:16" x14ac:dyDescent="0.25">
      <c r="A15" s="3" t="s">
        <v>70</v>
      </c>
      <c r="B15" s="35"/>
      <c r="C15" s="9">
        <v>98395</v>
      </c>
      <c r="D15" s="35"/>
      <c r="E15" s="9">
        <v>75680</v>
      </c>
      <c r="F15" s="35"/>
      <c r="G15" s="9">
        <v>214262</v>
      </c>
      <c r="H15" s="35"/>
      <c r="I15" s="9">
        <v>182889</v>
      </c>
      <c r="J15" s="30">
        <f>SUM(C11:C13)-C15</f>
        <v>0</v>
      </c>
      <c r="L15" s="30">
        <f>SUM(E11:E13)-E15</f>
        <v>0</v>
      </c>
      <c r="N15" s="30">
        <f>SUM(G11:G13)-G15</f>
        <v>0</v>
      </c>
      <c r="P15" s="30">
        <f>SUM(I11:I13)-I15</f>
        <v>0</v>
      </c>
    </row>
    <row r="16" spans="1:16" x14ac:dyDescent="0.25">
      <c r="A16" s="38"/>
      <c r="B16" s="35"/>
      <c r="C16" s="35"/>
      <c r="D16" s="35"/>
      <c r="E16" s="35"/>
      <c r="F16" s="35"/>
      <c r="G16" s="35"/>
      <c r="H16" s="35"/>
      <c r="I16" s="35"/>
    </row>
    <row r="17" spans="1:16" x14ac:dyDescent="0.25">
      <c r="A17" s="38" t="s">
        <v>71</v>
      </c>
      <c r="B17" s="28">
        <v>22</v>
      </c>
      <c r="C17" s="36">
        <v>-21684</v>
      </c>
      <c r="D17" s="35"/>
      <c r="E17" s="36">
        <v>-24860</v>
      </c>
      <c r="F17" s="35"/>
      <c r="G17" s="36">
        <v>-67166</v>
      </c>
      <c r="H17" s="35"/>
      <c r="I17" s="36">
        <v>-68933</v>
      </c>
      <c r="J17" s="30"/>
      <c r="L17" s="30"/>
      <c r="N17" s="30"/>
      <c r="P17" s="30"/>
    </row>
    <row r="18" spans="1:16" x14ac:dyDescent="0.25">
      <c r="A18" s="38" t="s">
        <v>72</v>
      </c>
      <c r="B18" s="35"/>
      <c r="C18" s="36">
        <v>5729</v>
      </c>
      <c r="D18" s="35"/>
      <c r="E18" s="36">
        <v>1369</v>
      </c>
      <c r="F18" s="35"/>
      <c r="G18" s="36">
        <v>7490</v>
      </c>
      <c r="H18" s="35"/>
      <c r="I18" s="36">
        <v>7135</v>
      </c>
    </row>
    <row r="19" spans="1:16" x14ac:dyDescent="0.25">
      <c r="A19" s="38" t="s">
        <v>73</v>
      </c>
      <c r="B19" s="28">
        <v>23</v>
      </c>
      <c r="C19" s="36">
        <v>-28055</v>
      </c>
      <c r="D19" s="35"/>
      <c r="E19" s="36">
        <v>-24575</v>
      </c>
      <c r="F19" s="35"/>
      <c r="G19" s="36">
        <v>-77386</v>
      </c>
      <c r="H19" s="35"/>
      <c r="I19" s="36">
        <v>-73574</v>
      </c>
      <c r="J19" s="30"/>
      <c r="L19" s="30"/>
      <c r="N19" s="30"/>
      <c r="P19" s="30"/>
    </row>
    <row r="20" spans="1:16" x14ac:dyDescent="0.25">
      <c r="A20" s="38" t="s">
        <v>74</v>
      </c>
      <c r="B20" s="35"/>
      <c r="C20" s="36">
        <v>-11770</v>
      </c>
      <c r="D20" s="35"/>
      <c r="E20" s="36">
        <v>-51087</v>
      </c>
      <c r="F20" s="35"/>
      <c r="G20" s="36">
        <v>-12564</v>
      </c>
      <c r="H20" s="35"/>
      <c r="I20" s="36">
        <v>-65359</v>
      </c>
    </row>
    <row r="21" spans="1:16" ht="21" x14ac:dyDescent="0.25">
      <c r="A21" s="38" t="s">
        <v>75</v>
      </c>
      <c r="B21" s="35"/>
      <c r="C21" s="36">
        <v>2288</v>
      </c>
      <c r="D21" s="35"/>
      <c r="E21" s="36">
        <v>5799</v>
      </c>
      <c r="F21" s="35"/>
      <c r="G21" s="36">
        <v>4991</v>
      </c>
      <c r="H21" s="35"/>
      <c r="I21" s="35">
        <v>943</v>
      </c>
    </row>
    <row r="22" spans="1:16" ht="21" x14ac:dyDescent="0.25">
      <c r="A22" s="38" t="s">
        <v>76</v>
      </c>
      <c r="B22" s="35"/>
      <c r="C22" s="36">
        <v>-3708</v>
      </c>
      <c r="D22" s="35"/>
      <c r="E22" s="36">
        <v>4948</v>
      </c>
      <c r="F22" s="35"/>
      <c r="G22" s="36">
        <v>-10795</v>
      </c>
      <c r="H22" s="35"/>
      <c r="I22" s="36">
        <v>-1379</v>
      </c>
    </row>
    <row r="23" spans="1:16" ht="15.75" thickBot="1" x14ac:dyDescent="0.3">
      <c r="A23" s="38" t="s">
        <v>77</v>
      </c>
      <c r="B23" s="35"/>
      <c r="C23" s="37">
        <v>-12855</v>
      </c>
      <c r="D23" s="35"/>
      <c r="E23" s="37">
        <v>1292</v>
      </c>
      <c r="F23" s="35"/>
      <c r="G23" s="37">
        <v>-13654</v>
      </c>
      <c r="H23" s="35"/>
      <c r="I23" s="37">
        <v>2737</v>
      </c>
    </row>
    <row r="24" spans="1:16" x14ac:dyDescent="0.25">
      <c r="A24" s="38"/>
      <c r="B24" s="35"/>
      <c r="C24" s="35"/>
      <c r="D24" s="35"/>
      <c r="E24" s="35"/>
      <c r="F24" s="35"/>
      <c r="G24" s="35"/>
      <c r="H24" s="35"/>
      <c r="I24" s="35"/>
    </row>
    <row r="25" spans="1:16" ht="21" x14ac:dyDescent="0.25">
      <c r="A25" s="3" t="s">
        <v>78</v>
      </c>
      <c r="B25" s="35"/>
      <c r="C25" s="9">
        <v>28340</v>
      </c>
      <c r="D25" s="35"/>
      <c r="E25" s="9">
        <v>-11434</v>
      </c>
      <c r="F25" s="35"/>
      <c r="G25" s="9">
        <v>45178</v>
      </c>
      <c r="H25" s="35"/>
      <c r="I25" s="9">
        <v>-15541</v>
      </c>
      <c r="J25" s="30">
        <f>SUM(C15:C23)-C25</f>
        <v>0</v>
      </c>
      <c r="L25" s="30">
        <f>SUM(E15:E23)-E25</f>
        <v>0</v>
      </c>
      <c r="N25" s="30">
        <f>SUM(G15:G23)-G25</f>
        <v>0</v>
      </c>
      <c r="P25" s="30">
        <f>SUM(I15:I23)-I25</f>
        <v>0</v>
      </c>
    </row>
    <row r="26" spans="1:16" ht="21.75" thickBot="1" x14ac:dyDescent="0.3">
      <c r="A26" s="38" t="s">
        <v>79</v>
      </c>
      <c r="B26" s="35"/>
      <c r="C26" s="37">
        <v>-12146</v>
      </c>
      <c r="D26" s="35"/>
      <c r="E26" s="37">
        <v>2155</v>
      </c>
      <c r="F26" s="35"/>
      <c r="G26" s="37">
        <v>-24046</v>
      </c>
      <c r="H26" s="35"/>
      <c r="I26" s="37">
        <v>1196</v>
      </c>
    </row>
    <row r="27" spans="1:16" ht="21" x14ac:dyDescent="0.25">
      <c r="A27" s="3" t="s">
        <v>80</v>
      </c>
      <c r="B27" s="35"/>
      <c r="C27" s="9">
        <v>16194</v>
      </c>
      <c r="D27" s="35"/>
      <c r="E27" s="9">
        <v>-9279</v>
      </c>
      <c r="F27" s="35"/>
      <c r="G27" s="9">
        <v>21132</v>
      </c>
      <c r="H27" s="35"/>
      <c r="I27" s="9">
        <v>-14345</v>
      </c>
      <c r="J27" s="30">
        <f>SUM(C25:C26)-C27</f>
        <v>0</v>
      </c>
      <c r="L27" s="30">
        <f>SUM(E25:E26)-E27</f>
        <v>0</v>
      </c>
      <c r="N27" s="30">
        <f>SUM(G25:G26)-G27</f>
        <v>0</v>
      </c>
      <c r="P27" s="30">
        <f>SUM(I25:I26)-I27</f>
        <v>0</v>
      </c>
    </row>
    <row r="28" spans="1:16" x14ac:dyDescent="0.25">
      <c r="A28" s="38"/>
      <c r="B28" s="35"/>
      <c r="C28" s="35"/>
      <c r="D28" s="35"/>
      <c r="E28" s="35"/>
      <c r="F28" s="35"/>
      <c r="G28" s="35"/>
      <c r="H28" s="35"/>
      <c r="I28" s="35"/>
    </row>
    <row r="29" spans="1:16" x14ac:dyDescent="0.25">
      <c r="A29" s="3" t="s">
        <v>81</v>
      </c>
      <c r="B29" s="35"/>
      <c r="C29" s="35"/>
      <c r="D29" s="35"/>
      <c r="E29" s="35"/>
      <c r="F29" s="35"/>
      <c r="G29" s="35"/>
      <c r="H29" s="35"/>
      <c r="I29" s="35"/>
    </row>
    <row r="30" spans="1:16" ht="21.75" thickBot="1" x14ac:dyDescent="0.3">
      <c r="A30" s="38" t="s">
        <v>82</v>
      </c>
      <c r="B30" s="28">
        <v>12</v>
      </c>
      <c r="C30" s="37">
        <v>-4111</v>
      </c>
      <c r="D30" s="35"/>
      <c r="E30" s="37">
        <v>-1042</v>
      </c>
      <c r="F30" s="35"/>
      <c r="G30" s="37">
        <v>-11905</v>
      </c>
      <c r="H30" s="35"/>
      <c r="I30" s="37">
        <v>-1256</v>
      </c>
      <c r="J30" s="30"/>
      <c r="L30" s="30"/>
      <c r="N30" s="30"/>
      <c r="P30" s="30"/>
    </row>
    <row r="31" spans="1:16" ht="15.75" thickBot="1" x14ac:dyDescent="0.3">
      <c r="A31" s="3" t="s">
        <v>83</v>
      </c>
      <c r="B31" s="35"/>
      <c r="C31" s="10">
        <v>12083</v>
      </c>
      <c r="D31" s="35"/>
      <c r="E31" s="10">
        <v>-10321</v>
      </c>
      <c r="F31" s="35"/>
      <c r="G31" s="10">
        <v>9227</v>
      </c>
      <c r="H31" s="35"/>
      <c r="I31" s="10">
        <v>-15601</v>
      </c>
      <c r="J31" s="30">
        <f>SUM(C27:C30)-C31</f>
        <v>0</v>
      </c>
      <c r="L31" s="30">
        <f>SUM(E27:E30)-E31</f>
        <v>0</v>
      </c>
      <c r="N31" s="30">
        <f>SUM(G27:G30)-G31</f>
        <v>0</v>
      </c>
      <c r="P31" s="30">
        <f>SUM(I27:I30)-I31</f>
        <v>0</v>
      </c>
    </row>
    <row r="32" spans="1:16" ht="32.25" thickTop="1" x14ac:dyDescent="0.25">
      <c r="A32" s="3" t="s">
        <v>84</v>
      </c>
      <c r="B32" s="18"/>
      <c r="C32" s="4"/>
      <c r="D32" s="4"/>
      <c r="E32" s="4"/>
      <c r="F32" s="4"/>
      <c r="G32" s="4"/>
      <c r="H32" s="4"/>
      <c r="I32" s="4"/>
    </row>
    <row r="33" spans="1:16" ht="21" x14ac:dyDescent="0.25">
      <c r="A33" s="23" t="s">
        <v>85</v>
      </c>
      <c r="B33" s="18"/>
      <c r="C33" s="4"/>
      <c r="D33" s="4"/>
      <c r="E33" s="4"/>
      <c r="F33" s="4"/>
      <c r="G33" s="4"/>
      <c r="H33" s="4"/>
      <c r="I33" s="4"/>
    </row>
    <row r="34" spans="1:16" ht="31.5" x14ac:dyDescent="0.25">
      <c r="A34" s="5" t="s">
        <v>86</v>
      </c>
      <c r="B34" s="18"/>
      <c r="C34" s="4">
        <v>17</v>
      </c>
      <c r="D34" s="4"/>
      <c r="E34" s="6">
        <v>-8229</v>
      </c>
      <c r="F34" s="4"/>
      <c r="G34" s="6">
        <v>1004</v>
      </c>
      <c r="H34" s="4"/>
      <c r="I34" s="6">
        <v>-8985</v>
      </c>
    </row>
    <row r="35" spans="1:16" ht="31.5" x14ac:dyDescent="0.25">
      <c r="A35" s="5" t="s">
        <v>87</v>
      </c>
      <c r="B35" s="18" t="s">
        <v>88</v>
      </c>
      <c r="C35" s="4"/>
      <c r="D35" s="4"/>
      <c r="E35" s="4"/>
      <c r="F35" s="4"/>
      <c r="G35" s="6">
        <v>19005</v>
      </c>
      <c r="H35" s="4"/>
      <c r="I35" s="4"/>
    </row>
    <row r="36" spans="1:16" ht="32.25" thickBot="1" x14ac:dyDescent="0.3">
      <c r="A36" s="5" t="s">
        <v>89</v>
      </c>
      <c r="B36" s="18"/>
      <c r="C36" s="24">
        <v>-249</v>
      </c>
      <c r="D36" s="4"/>
      <c r="E36" s="24">
        <v>355</v>
      </c>
      <c r="F36" s="4"/>
      <c r="G36" s="24">
        <v>176</v>
      </c>
      <c r="H36" s="4"/>
      <c r="I36" s="24">
        <v>455</v>
      </c>
    </row>
    <row r="37" spans="1:16" ht="21.75" thickBot="1" x14ac:dyDescent="0.3">
      <c r="A37" s="3" t="s">
        <v>90</v>
      </c>
      <c r="B37" s="18"/>
      <c r="C37" s="25">
        <v>-232</v>
      </c>
      <c r="D37" s="26"/>
      <c r="E37" s="8">
        <v>-7874</v>
      </c>
      <c r="F37" s="26"/>
      <c r="G37" s="8">
        <v>20185</v>
      </c>
      <c r="H37" s="26"/>
      <c r="I37" s="8">
        <v>-8530</v>
      </c>
      <c r="J37">
        <f>SUM(C34:C36)-C37</f>
        <v>0</v>
      </c>
      <c r="L37">
        <f>SUM(E34:E36)-E37</f>
        <v>0</v>
      </c>
      <c r="N37">
        <f>SUM(G34:G36)-G37</f>
        <v>0</v>
      </c>
      <c r="P37">
        <f>SUM(I34:I36)-I37</f>
        <v>0</v>
      </c>
    </row>
    <row r="38" spans="1:16" ht="21.75" thickBot="1" x14ac:dyDescent="0.3">
      <c r="A38" s="3" t="s">
        <v>91</v>
      </c>
      <c r="B38" s="18"/>
      <c r="C38" s="10">
        <v>11851</v>
      </c>
      <c r="D38" s="26"/>
      <c r="E38" s="10">
        <v>-18195</v>
      </c>
      <c r="F38" s="26"/>
      <c r="G38" s="10">
        <v>29412</v>
      </c>
      <c r="H38" s="26"/>
      <c r="I38" s="10">
        <v>-24131</v>
      </c>
      <c r="J38" s="30">
        <f>C31+C37-C38</f>
        <v>0</v>
      </c>
      <c r="L38" s="30">
        <f>E31+E37-E38</f>
        <v>0</v>
      </c>
      <c r="N38" s="30">
        <f>G31+G37-G38</f>
        <v>0</v>
      </c>
      <c r="P38" s="30">
        <f>I31+I37-I38</f>
        <v>0</v>
      </c>
    </row>
    <row r="39" spans="1:16" ht="21.75" thickTop="1" x14ac:dyDescent="0.25">
      <c r="A39" s="3" t="s">
        <v>92</v>
      </c>
      <c r="B39" s="18"/>
      <c r="C39" s="4"/>
      <c r="D39" s="4"/>
      <c r="E39" s="4"/>
      <c r="F39" s="4"/>
      <c r="G39" s="4"/>
      <c r="H39" s="4"/>
      <c r="I39" s="4"/>
    </row>
    <row r="40" spans="1:16" x14ac:dyDescent="0.25">
      <c r="A40" s="5" t="s">
        <v>93</v>
      </c>
      <c r="B40" s="18"/>
      <c r="C40" s="6">
        <v>11856</v>
      </c>
      <c r="D40" s="4"/>
      <c r="E40" s="6">
        <v>-10782</v>
      </c>
      <c r="F40" s="4"/>
      <c r="G40" s="6">
        <v>8648</v>
      </c>
      <c r="H40" s="4"/>
      <c r="I40" s="6">
        <v>-16536</v>
      </c>
    </row>
    <row r="41" spans="1:16" ht="15.75" thickBot="1" x14ac:dyDescent="0.3">
      <c r="A41" s="5" t="s">
        <v>94</v>
      </c>
      <c r="B41" s="18"/>
      <c r="C41" s="24">
        <v>227</v>
      </c>
      <c r="D41" s="4"/>
      <c r="E41" s="24">
        <v>461</v>
      </c>
      <c r="F41" s="4"/>
      <c r="G41" s="24">
        <v>579</v>
      </c>
      <c r="H41" s="4"/>
      <c r="I41" s="24">
        <v>935</v>
      </c>
    </row>
    <row r="42" spans="1:16" ht="15.75" thickBot="1" x14ac:dyDescent="0.3">
      <c r="A42" s="5"/>
      <c r="B42" s="18"/>
      <c r="C42" s="10">
        <v>12083</v>
      </c>
      <c r="D42" s="26"/>
      <c r="E42" s="10">
        <v>-10321</v>
      </c>
      <c r="F42" s="26"/>
      <c r="G42" s="10">
        <v>9227</v>
      </c>
      <c r="H42" s="26"/>
      <c r="I42" s="10">
        <v>-15601</v>
      </c>
      <c r="J42" s="30">
        <f>SUM(C40:C41)-C42</f>
        <v>0</v>
      </c>
      <c r="L42" s="30">
        <f>SUM(E40:E41)-E42</f>
        <v>0</v>
      </c>
      <c r="N42" s="30">
        <f>SUM(G40:G41)-G42</f>
        <v>0</v>
      </c>
      <c r="P42" s="30">
        <f>SUM(I40:I41)-I42</f>
        <v>0</v>
      </c>
    </row>
    <row r="43" spans="1:16" ht="21.75" thickTop="1" x14ac:dyDescent="0.25">
      <c r="A43" s="3" t="s">
        <v>95</v>
      </c>
      <c r="B43" s="18"/>
      <c r="C43" s="4"/>
      <c r="D43" s="4"/>
      <c r="E43" s="4"/>
      <c r="F43" s="4"/>
      <c r="G43" s="4"/>
      <c r="H43" s="4"/>
      <c r="I43" s="4"/>
    </row>
    <row r="44" spans="1:16" x14ac:dyDescent="0.25">
      <c r="A44" s="5" t="s">
        <v>93</v>
      </c>
      <c r="B44" s="18"/>
      <c r="C44" s="6">
        <v>11624</v>
      </c>
      <c r="D44" s="4"/>
      <c r="E44" s="6">
        <v>-18656</v>
      </c>
      <c r="F44" s="4"/>
      <c r="G44" s="6">
        <v>28833</v>
      </c>
      <c r="H44" s="4"/>
      <c r="I44" s="6">
        <v>-25066</v>
      </c>
    </row>
    <row r="45" spans="1:16" ht="15.75" thickBot="1" x14ac:dyDescent="0.3">
      <c r="A45" s="5" t="s">
        <v>94</v>
      </c>
      <c r="B45" s="18"/>
      <c r="C45" s="24">
        <v>227</v>
      </c>
      <c r="D45" s="4"/>
      <c r="E45" s="24">
        <v>461</v>
      </c>
      <c r="F45" s="4"/>
      <c r="G45" s="24">
        <v>579</v>
      </c>
      <c r="H45" s="4"/>
      <c r="I45" s="24">
        <v>935</v>
      </c>
    </row>
    <row r="46" spans="1:16" ht="15.75" thickBot="1" x14ac:dyDescent="0.3">
      <c r="A46" s="5"/>
      <c r="B46" s="18"/>
      <c r="C46" s="10">
        <v>11851</v>
      </c>
      <c r="D46" s="26"/>
      <c r="E46" s="10">
        <v>-18195</v>
      </c>
      <c r="F46" s="26"/>
      <c r="G46" s="10">
        <v>29412</v>
      </c>
      <c r="H46" s="26"/>
      <c r="I46" s="10">
        <v>-24131</v>
      </c>
      <c r="J46" s="30">
        <f>SUM(C44:C45)-C46</f>
        <v>0</v>
      </c>
      <c r="L46" s="30">
        <f>SUM(E44:E45)-E46</f>
        <v>0</v>
      </c>
      <c r="N46" s="30">
        <f>SUM(G44:G45)-G46</f>
        <v>0</v>
      </c>
      <c r="P46" s="30">
        <f>SUM(I44:I45)-I46</f>
        <v>0</v>
      </c>
    </row>
    <row r="47" spans="1:16" ht="32.25" thickTop="1" x14ac:dyDescent="0.25">
      <c r="A47" s="5" t="s">
        <v>96</v>
      </c>
      <c r="B47" s="18">
        <v>24</v>
      </c>
      <c r="C47" s="40">
        <v>23</v>
      </c>
      <c r="D47" s="35"/>
      <c r="E47" s="40">
        <v>-21</v>
      </c>
      <c r="F47" s="35"/>
      <c r="G47" s="40">
        <v>17</v>
      </c>
      <c r="H47" s="35"/>
      <c r="I47" s="40">
        <v>-33</v>
      </c>
      <c r="J47" s="30">
        <f>C38-C46</f>
        <v>0</v>
      </c>
      <c r="L47" s="30">
        <f>E38-E46</f>
        <v>0</v>
      </c>
      <c r="N47" s="30">
        <f>G38-G46</f>
        <v>0</v>
      </c>
      <c r="P47" s="30">
        <f>I38-I46</f>
        <v>0</v>
      </c>
    </row>
    <row r="48" spans="1:16" ht="21" x14ac:dyDescent="0.25">
      <c r="A48" s="5" t="s">
        <v>97</v>
      </c>
      <c r="B48" s="18">
        <v>24</v>
      </c>
      <c r="C48" s="35">
        <v>32</v>
      </c>
      <c r="D48" s="35"/>
      <c r="E48" s="35">
        <v>-19</v>
      </c>
      <c r="F48" s="35"/>
      <c r="G48" s="35">
        <v>41</v>
      </c>
      <c r="H48" s="35"/>
      <c r="I48" s="35">
        <v>-31</v>
      </c>
      <c r="J48" s="30">
        <f>C31-C42</f>
        <v>0</v>
      </c>
      <c r="L48" s="30">
        <f>E31-E42</f>
        <v>0</v>
      </c>
      <c r="N48" s="30">
        <f>G31-G42</f>
        <v>0</v>
      </c>
      <c r="P48" s="30">
        <f>I31-I42</f>
        <v>0</v>
      </c>
    </row>
  </sheetData>
  <mergeCells count="6">
    <mergeCell ref="G1:I2"/>
    <mergeCell ref="A1:A2"/>
    <mergeCell ref="B1:B2"/>
    <mergeCell ref="C1:E1"/>
    <mergeCell ref="C2:E2"/>
    <mergeCell ref="F1:F2"/>
  </mergeCells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46B5-5CD3-4DC4-AACE-A2297BF6A0D9}">
  <dimension ref="A1:H68"/>
  <sheetViews>
    <sheetView topLeftCell="A52" workbookViewId="0">
      <selection activeCell="H64" sqref="H64"/>
    </sheetView>
  </sheetViews>
  <sheetFormatPr defaultRowHeight="15" x14ac:dyDescent="0.25"/>
  <cols>
    <col min="1" max="1" width="34" customWidth="1"/>
    <col min="3" max="3" width="13.28515625" customWidth="1"/>
    <col min="4" max="4" width="3.5703125" customWidth="1"/>
    <col min="5" max="5" width="13.28515625" customWidth="1"/>
    <col min="7" max="7" width="2.140625" customWidth="1"/>
  </cols>
  <sheetData>
    <row r="1" spans="1:5" x14ac:dyDescent="0.25">
      <c r="A1" s="43"/>
      <c r="B1" s="44" t="s">
        <v>56</v>
      </c>
      <c r="C1" s="44" t="s">
        <v>98</v>
      </c>
      <c r="D1" s="44"/>
      <c r="E1" s="44"/>
    </row>
    <row r="2" spans="1:5" ht="15.75" thickBot="1" x14ac:dyDescent="0.3">
      <c r="A2" s="43"/>
      <c r="B2" s="44"/>
      <c r="C2" s="45" t="s">
        <v>99</v>
      </c>
      <c r="D2" s="45"/>
      <c r="E2" s="45"/>
    </row>
    <row r="3" spans="1:5" ht="21.75" thickBot="1" x14ac:dyDescent="0.3">
      <c r="A3" s="5"/>
      <c r="B3" s="4"/>
      <c r="C3" s="22" t="s">
        <v>60</v>
      </c>
      <c r="D3" s="20"/>
      <c r="E3" s="21" t="s">
        <v>61</v>
      </c>
    </row>
    <row r="4" spans="1:5" ht="21" x14ac:dyDescent="0.25">
      <c r="A4" s="3" t="s">
        <v>100</v>
      </c>
      <c r="B4" s="4"/>
      <c r="C4" s="4"/>
      <c r="D4" s="4"/>
      <c r="E4" s="4"/>
    </row>
    <row r="5" spans="1:5" x14ac:dyDescent="0.25">
      <c r="A5" s="5"/>
      <c r="B5" s="4"/>
      <c r="C5" s="4"/>
      <c r="D5" s="4"/>
      <c r="E5" s="4"/>
    </row>
    <row r="6" spans="1:5" x14ac:dyDescent="0.25">
      <c r="A6" s="5" t="s">
        <v>83</v>
      </c>
      <c r="B6" s="4"/>
      <c r="C6" s="6">
        <v>9227</v>
      </c>
      <c r="D6" s="4"/>
      <c r="E6" s="6">
        <v>-15601</v>
      </c>
    </row>
    <row r="7" spans="1:5" ht="52.5" x14ac:dyDescent="0.25">
      <c r="A7" s="5" t="s">
        <v>101</v>
      </c>
      <c r="B7" s="4"/>
      <c r="C7" s="6">
        <v>24939</v>
      </c>
      <c r="D7" s="4"/>
      <c r="E7" s="4">
        <v>-38</v>
      </c>
    </row>
    <row r="8" spans="1:5" x14ac:dyDescent="0.25">
      <c r="A8" s="5"/>
      <c r="B8" s="4"/>
      <c r="C8" s="4"/>
      <c r="D8" s="4"/>
      <c r="E8" s="4"/>
    </row>
    <row r="9" spans="1:5" x14ac:dyDescent="0.25">
      <c r="A9" s="5" t="s">
        <v>102</v>
      </c>
      <c r="B9" s="4"/>
      <c r="C9" s="4"/>
      <c r="D9" s="4"/>
      <c r="E9" s="4"/>
    </row>
    <row r="10" spans="1:5" x14ac:dyDescent="0.25">
      <c r="A10" s="5" t="s">
        <v>103</v>
      </c>
      <c r="B10" s="4"/>
      <c r="C10" s="6">
        <v>92736</v>
      </c>
      <c r="D10" s="4"/>
      <c r="E10" s="6">
        <v>89204</v>
      </c>
    </row>
    <row r="11" spans="1:5" x14ac:dyDescent="0.25">
      <c r="A11" s="5" t="s">
        <v>73</v>
      </c>
      <c r="B11" s="18" t="s">
        <v>104</v>
      </c>
      <c r="C11" s="6">
        <v>83178</v>
      </c>
      <c r="D11" s="4"/>
      <c r="E11" s="6">
        <v>77889</v>
      </c>
    </row>
    <row r="12" spans="1:5" x14ac:dyDescent="0.25">
      <c r="A12" s="5" t="s">
        <v>105</v>
      </c>
      <c r="B12" s="4"/>
      <c r="C12" s="6">
        <v>15750</v>
      </c>
      <c r="D12" s="4"/>
      <c r="E12" s="6">
        <v>1638</v>
      </c>
    </row>
    <row r="13" spans="1:5" x14ac:dyDescent="0.25">
      <c r="A13" s="5" t="s">
        <v>72</v>
      </c>
      <c r="B13" s="4"/>
      <c r="C13" s="6">
        <v>-7517</v>
      </c>
      <c r="D13" s="4"/>
      <c r="E13" s="6">
        <v>-7203</v>
      </c>
    </row>
    <row r="14" spans="1:5" ht="21" x14ac:dyDescent="0.25">
      <c r="A14" s="5" t="s">
        <v>106</v>
      </c>
      <c r="B14" s="4"/>
      <c r="C14" s="6">
        <v>-4991</v>
      </c>
      <c r="D14" s="4"/>
      <c r="E14" s="4">
        <v>-943</v>
      </c>
    </row>
    <row r="15" spans="1:5" ht="21" x14ac:dyDescent="0.25">
      <c r="A15" s="5" t="s">
        <v>107</v>
      </c>
      <c r="B15" s="4"/>
      <c r="C15" s="6">
        <v>10258</v>
      </c>
      <c r="D15" s="4"/>
      <c r="E15" s="6">
        <v>3469</v>
      </c>
    </row>
    <row r="16" spans="1:5" x14ac:dyDescent="0.25">
      <c r="A16" s="5" t="s">
        <v>108</v>
      </c>
      <c r="B16" s="4"/>
      <c r="C16" s="6">
        <v>12565</v>
      </c>
      <c r="D16" s="4"/>
      <c r="E16" s="6">
        <v>65288</v>
      </c>
    </row>
    <row r="17" spans="1:8" ht="42" x14ac:dyDescent="0.25">
      <c r="A17" s="5" t="s">
        <v>109</v>
      </c>
      <c r="B17" s="4"/>
      <c r="C17" s="6">
        <v>19005</v>
      </c>
      <c r="D17" s="4"/>
      <c r="E17" s="4" t="s">
        <v>21</v>
      </c>
    </row>
    <row r="18" spans="1:8" ht="21" x14ac:dyDescent="0.25">
      <c r="A18" s="5" t="s">
        <v>110</v>
      </c>
      <c r="B18" s="4"/>
      <c r="C18" s="6">
        <v>9702</v>
      </c>
      <c r="D18" s="4"/>
      <c r="E18" s="4" t="s">
        <v>21</v>
      </c>
    </row>
    <row r="19" spans="1:8" ht="15.75" thickBot="1" x14ac:dyDescent="0.3">
      <c r="A19" s="5" t="s">
        <v>111</v>
      </c>
      <c r="B19" s="4"/>
      <c r="C19" s="7">
        <v>7960</v>
      </c>
      <c r="D19" s="4"/>
      <c r="E19" s="24">
        <v>-813</v>
      </c>
    </row>
    <row r="20" spans="1:8" x14ac:dyDescent="0.25">
      <c r="A20" s="5"/>
      <c r="B20" s="4"/>
      <c r="C20" s="4"/>
      <c r="D20" s="4"/>
      <c r="E20" s="4"/>
    </row>
    <row r="21" spans="1:8" ht="31.5" x14ac:dyDescent="0.25">
      <c r="A21" s="3" t="s">
        <v>112</v>
      </c>
      <c r="B21" s="4"/>
      <c r="C21" s="9">
        <v>272812</v>
      </c>
      <c r="D21" s="26"/>
      <c r="E21" s="9">
        <v>212890</v>
      </c>
      <c r="F21" s="30">
        <f>SUM(C6:C19)-C21</f>
        <v>0</v>
      </c>
      <c r="H21" s="30">
        <f>SUM(E6:E19)-E21</f>
        <v>0</v>
      </c>
    </row>
    <row r="22" spans="1:8" x14ac:dyDescent="0.25">
      <c r="A22" s="5"/>
      <c r="B22" s="4"/>
      <c r="C22" s="4"/>
      <c r="D22" s="4"/>
      <c r="E22" s="4"/>
    </row>
    <row r="23" spans="1:8" ht="21" x14ac:dyDescent="0.25">
      <c r="A23" s="5" t="s">
        <v>113</v>
      </c>
      <c r="B23" s="4"/>
      <c r="C23" s="6">
        <v>-5448</v>
      </c>
      <c r="D23" s="4"/>
      <c r="E23" s="6">
        <v>-19770</v>
      </c>
    </row>
    <row r="24" spans="1:8" ht="21" x14ac:dyDescent="0.25">
      <c r="A24" s="5" t="s">
        <v>114</v>
      </c>
      <c r="B24" s="4"/>
      <c r="C24" s="6">
        <v>-19995</v>
      </c>
      <c r="D24" s="4"/>
      <c r="E24" s="6">
        <v>-4640</v>
      </c>
    </row>
    <row r="25" spans="1:8" ht="31.5" x14ac:dyDescent="0.25">
      <c r="A25" s="5" t="s">
        <v>115</v>
      </c>
      <c r="B25" s="4"/>
      <c r="C25" s="6">
        <v>-14923</v>
      </c>
      <c r="D25" s="4"/>
      <c r="E25" s="6">
        <v>-1598</v>
      </c>
    </row>
    <row r="26" spans="1:8" ht="21" x14ac:dyDescent="0.25">
      <c r="A26" s="5" t="s">
        <v>116</v>
      </c>
      <c r="B26" s="4"/>
      <c r="C26" s="6">
        <v>-10710</v>
      </c>
      <c r="D26" s="4"/>
      <c r="E26" s="6">
        <v>3544</v>
      </c>
    </row>
    <row r="27" spans="1:8" x14ac:dyDescent="0.25">
      <c r="A27" s="5" t="s">
        <v>117</v>
      </c>
      <c r="B27" s="4"/>
      <c r="C27" s="6">
        <v>-8676</v>
      </c>
      <c r="D27" s="4"/>
      <c r="E27" s="6">
        <v>-6834</v>
      </c>
    </row>
    <row r="28" spans="1:8" x14ac:dyDescent="0.25">
      <c r="A28" s="5" t="s">
        <v>118</v>
      </c>
      <c r="B28" s="4"/>
      <c r="C28" s="6">
        <v>16050</v>
      </c>
      <c r="D28" s="4"/>
      <c r="E28" s="6">
        <v>-16423</v>
      </c>
    </row>
    <row r="29" spans="1:8" ht="21.75" thickBot="1" x14ac:dyDescent="0.3">
      <c r="A29" s="5" t="s">
        <v>119</v>
      </c>
      <c r="B29" s="4"/>
      <c r="C29" s="24">
        <v>-447</v>
      </c>
      <c r="D29" s="4"/>
      <c r="E29" s="24">
        <v>-389</v>
      </c>
    </row>
    <row r="30" spans="1:8" x14ac:dyDescent="0.25">
      <c r="A30" s="5"/>
      <c r="B30" s="4"/>
      <c r="C30" s="4"/>
      <c r="D30" s="4"/>
      <c r="E30" s="4"/>
    </row>
    <row r="31" spans="1:8" ht="31.5" x14ac:dyDescent="0.25">
      <c r="A31" s="3" t="s">
        <v>120</v>
      </c>
      <c r="B31" s="4"/>
      <c r="C31" s="9">
        <v>228663</v>
      </c>
      <c r="D31" s="26"/>
      <c r="E31" s="9">
        <v>166780</v>
      </c>
      <c r="F31" s="33">
        <f>SUM(C21:C29)-C31</f>
        <v>0</v>
      </c>
      <c r="H31" s="33">
        <f>SUM(E21:E29)-E31</f>
        <v>0</v>
      </c>
    </row>
    <row r="32" spans="1:8" x14ac:dyDescent="0.25">
      <c r="A32" s="5" t="s">
        <v>121</v>
      </c>
      <c r="B32" s="4"/>
      <c r="C32" s="6">
        <v>-61893</v>
      </c>
      <c r="D32" s="4"/>
      <c r="E32" s="6">
        <v>-68575</v>
      </c>
    </row>
    <row r="33" spans="1:8" x14ac:dyDescent="0.25">
      <c r="A33" s="5" t="s">
        <v>122</v>
      </c>
      <c r="B33" s="4"/>
      <c r="C33" s="6">
        <v>1767</v>
      </c>
      <c r="D33" s="4"/>
      <c r="E33" s="6">
        <v>1351</v>
      </c>
    </row>
    <row r="34" spans="1:8" ht="21.75" thickBot="1" x14ac:dyDescent="0.3">
      <c r="A34" s="5" t="s">
        <v>123</v>
      </c>
      <c r="B34" s="4"/>
      <c r="C34" s="24">
        <v>-637</v>
      </c>
      <c r="D34" s="4"/>
      <c r="E34" s="24">
        <v>-948</v>
      </c>
    </row>
    <row r="35" spans="1:8" x14ac:dyDescent="0.25">
      <c r="A35" s="5"/>
      <c r="B35" s="4"/>
      <c r="C35" s="4"/>
      <c r="D35" s="4"/>
      <c r="E35" s="4"/>
    </row>
    <row r="36" spans="1:8" ht="32.25" thickBot="1" x14ac:dyDescent="0.3">
      <c r="A36" s="3" t="s">
        <v>124</v>
      </c>
      <c r="B36" s="4"/>
      <c r="C36" s="8">
        <v>167900</v>
      </c>
      <c r="D36" s="4"/>
      <c r="E36" s="8">
        <v>98608</v>
      </c>
      <c r="F36" s="30">
        <f>SUM(C31:C34)-C36</f>
        <v>0</v>
      </c>
      <c r="H36" s="30">
        <f>SUM(E31:E34)-E36</f>
        <v>0</v>
      </c>
    </row>
    <row r="37" spans="1:8" ht="21" x14ac:dyDescent="0.25">
      <c r="A37" s="3" t="s">
        <v>125</v>
      </c>
      <c r="B37" s="4"/>
      <c r="C37" s="20"/>
      <c r="D37" s="4"/>
      <c r="E37" s="20"/>
    </row>
    <row r="38" spans="1:8" x14ac:dyDescent="0.25">
      <c r="A38" s="5" t="s">
        <v>126</v>
      </c>
      <c r="B38" s="4"/>
      <c r="C38" s="6">
        <v>-116798</v>
      </c>
      <c r="D38" s="4"/>
      <c r="E38" s="6">
        <v>-170044</v>
      </c>
    </row>
    <row r="39" spans="1:8" ht="21" x14ac:dyDescent="0.25">
      <c r="A39" s="5" t="s">
        <v>127</v>
      </c>
      <c r="B39" s="4"/>
      <c r="C39" s="6">
        <v>18272</v>
      </c>
      <c r="D39" s="4"/>
      <c r="E39" s="4">
        <v>132</v>
      </c>
    </row>
    <row r="40" spans="1:8" ht="21" x14ac:dyDescent="0.25">
      <c r="A40" s="5" t="s">
        <v>128</v>
      </c>
      <c r="B40" s="4"/>
      <c r="C40" s="4" t="s">
        <v>21</v>
      </c>
      <c r="D40" s="4"/>
      <c r="E40" s="6">
        <v>-9063</v>
      </c>
    </row>
    <row r="41" spans="1:8" ht="21" x14ac:dyDescent="0.25">
      <c r="A41" s="5" t="s">
        <v>129</v>
      </c>
      <c r="B41" s="4"/>
      <c r="C41" s="6">
        <v>1026</v>
      </c>
      <c r="D41" s="4"/>
      <c r="E41" s="4">
        <v>946</v>
      </c>
    </row>
    <row r="42" spans="1:8" ht="21" x14ac:dyDescent="0.25">
      <c r="A42" s="5" t="s">
        <v>130</v>
      </c>
      <c r="B42" s="4"/>
      <c r="C42" s="4" t="s">
        <v>21</v>
      </c>
      <c r="D42" s="4"/>
      <c r="E42" s="6">
        <v>-2611</v>
      </c>
    </row>
    <row r="43" spans="1:8" ht="21" x14ac:dyDescent="0.25">
      <c r="A43" s="5" t="s">
        <v>131</v>
      </c>
      <c r="B43" s="4"/>
      <c r="C43" s="6">
        <v>-1188</v>
      </c>
      <c r="D43" s="4"/>
      <c r="E43" s="6">
        <v>-80977</v>
      </c>
    </row>
    <row r="44" spans="1:8" ht="21" x14ac:dyDescent="0.25">
      <c r="A44" s="5" t="s">
        <v>132</v>
      </c>
      <c r="B44" s="4"/>
      <c r="C44" s="4">
        <v>393</v>
      </c>
      <c r="D44" s="4"/>
      <c r="E44" s="6">
        <v>121656</v>
      </c>
    </row>
    <row r="45" spans="1:8" ht="31.5" x14ac:dyDescent="0.25">
      <c r="A45" s="5" t="s">
        <v>133</v>
      </c>
      <c r="B45" s="4"/>
      <c r="C45" s="6">
        <v>5624</v>
      </c>
      <c r="D45" s="4"/>
      <c r="E45" s="6">
        <v>2011</v>
      </c>
    </row>
    <row r="46" spans="1:8" ht="42" x14ac:dyDescent="0.25">
      <c r="A46" s="5" t="s">
        <v>134</v>
      </c>
      <c r="B46" s="4"/>
      <c r="C46" s="6">
        <v>3515</v>
      </c>
      <c r="D46" s="4"/>
      <c r="E46" s="6">
        <v>9396</v>
      </c>
    </row>
    <row r="47" spans="1:8" ht="15.75" thickBot="1" x14ac:dyDescent="0.3">
      <c r="A47" s="5" t="s">
        <v>111</v>
      </c>
      <c r="B47" s="4"/>
      <c r="C47" s="24" t="s">
        <v>21</v>
      </c>
      <c r="D47" s="4"/>
      <c r="E47" s="7">
        <v>-9737</v>
      </c>
    </row>
    <row r="48" spans="1:8" x14ac:dyDescent="0.25">
      <c r="A48" s="5"/>
      <c r="B48" s="4"/>
      <c r="C48" s="4"/>
      <c r="D48" s="4"/>
      <c r="E48" s="4"/>
    </row>
    <row r="49" spans="1:8" ht="32.25" thickBot="1" x14ac:dyDescent="0.3">
      <c r="A49" s="3" t="s">
        <v>135</v>
      </c>
      <c r="B49" s="4"/>
      <c r="C49" s="8">
        <v>-89156</v>
      </c>
      <c r="D49" s="4"/>
      <c r="E49" s="8">
        <v>-138291</v>
      </c>
      <c r="F49" s="30">
        <f>SUM(C38:C47)-C49</f>
        <v>0</v>
      </c>
      <c r="H49" s="30">
        <f>SUM(E38:E47)-E49</f>
        <v>0</v>
      </c>
    </row>
    <row r="50" spans="1:8" x14ac:dyDescent="0.25">
      <c r="A50" s="5"/>
      <c r="B50" s="4"/>
      <c r="C50" s="4"/>
      <c r="D50" s="4"/>
      <c r="E50" s="4"/>
    </row>
    <row r="51" spans="1:8" ht="21" x14ac:dyDescent="0.25">
      <c r="A51" s="3" t="s">
        <v>136</v>
      </c>
      <c r="B51" s="4"/>
      <c r="C51" s="4"/>
      <c r="D51" s="4"/>
      <c r="E51" s="4"/>
    </row>
    <row r="52" spans="1:8" x14ac:dyDescent="0.25">
      <c r="A52" s="5" t="s">
        <v>137</v>
      </c>
      <c r="B52" s="4"/>
      <c r="C52" s="6">
        <v>161863</v>
      </c>
      <c r="D52" s="4"/>
      <c r="E52" s="6">
        <v>212605</v>
      </c>
    </row>
    <row r="53" spans="1:8" x14ac:dyDescent="0.25">
      <c r="A53" s="5" t="s">
        <v>138</v>
      </c>
      <c r="B53" s="4"/>
      <c r="C53" s="6">
        <v>-81973</v>
      </c>
      <c r="D53" s="4"/>
      <c r="E53" s="6">
        <v>-189883</v>
      </c>
    </row>
    <row r="54" spans="1:8" x14ac:dyDescent="0.25">
      <c r="A54" s="5" t="s">
        <v>139</v>
      </c>
      <c r="B54" s="4"/>
      <c r="C54" s="6">
        <v>-2150</v>
      </c>
      <c r="D54" s="4"/>
      <c r="E54" s="6">
        <v>-2589</v>
      </c>
    </row>
    <row r="55" spans="1:8" ht="15.75" thickBot="1" x14ac:dyDescent="0.3">
      <c r="A55" s="5" t="s">
        <v>111</v>
      </c>
      <c r="B55" s="4"/>
      <c r="C55" s="7">
        <v>-3524</v>
      </c>
      <c r="D55" s="4"/>
      <c r="E55" s="24">
        <v>-917</v>
      </c>
    </row>
    <row r="56" spans="1:8" x14ac:dyDescent="0.25">
      <c r="A56" s="5"/>
      <c r="B56" s="4"/>
      <c r="C56" s="4"/>
      <c r="D56" s="4"/>
      <c r="E56" s="4"/>
    </row>
    <row r="57" spans="1:8" ht="32.25" thickBot="1" x14ac:dyDescent="0.3">
      <c r="A57" s="3" t="s">
        <v>140</v>
      </c>
      <c r="B57" s="4"/>
      <c r="C57" s="8">
        <v>74216</v>
      </c>
      <c r="D57" s="4"/>
      <c r="E57" s="8">
        <v>19216</v>
      </c>
      <c r="F57" s="30">
        <f>SUM(C52:C55)-C57</f>
        <v>0</v>
      </c>
      <c r="H57" s="30">
        <f>SUM(E52:E55)-E57</f>
        <v>0</v>
      </c>
    </row>
    <row r="58" spans="1:8" x14ac:dyDescent="0.25">
      <c r="A58" s="5"/>
      <c r="B58" s="4"/>
      <c r="C58" s="4"/>
      <c r="D58" s="4"/>
      <c r="E58" s="4"/>
    </row>
    <row r="59" spans="1:8" ht="42" x14ac:dyDescent="0.25">
      <c r="A59" s="3" t="s">
        <v>141</v>
      </c>
      <c r="B59" s="4"/>
      <c r="C59" s="9">
        <v>152960</v>
      </c>
      <c r="D59" s="4"/>
      <c r="E59" s="9">
        <v>-20467</v>
      </c>
      <c r="F59" s="30">
        <f>C36+C49+C57-C59</f>
        <v>0</v>
      </c>
      <c r="H59" s="30">
        <f>E36+E49+E57-E59</f>
        <v>0</v>
      </c>
    </row>
    <row r="60" spans="1:8" ht="21" x14ac:dyDescent="0.25">
      <c r="A60" s="5" t="s">
        <v>142</v>
      </c>
      <c r="B60" s="18" t="s">
        <v>143</v>
      </c>
      <c r="C60" s="6">
        <v>68223</v>
      </c>
      <c r="D60" s="4"/>
      <c r="E60" s="6">
        <v>84383</v>
      </c>
    </row>
    <row r="61" spans="1:8" ht="42" x14ac:dyDescent="0.25">
      <c r="A61" s="5" t="s">
        <v>144</v>
      </c>
      <c r="B61" s="4"/>
      <c r="C61" s="4">
        <v>669</v>
      </c>
      <c r="D61" s="4"/>
      <c r="E61" s="4">
        <v>157</v>
      </c>
    </row>
    <row r="62" spans="1:8" ht="21.75" thickBot="1" x14ac:dyDescent="0.3">
      <c r="A62" s="5" t="s">
        <v>145</v>
      </c>
      <c r="B62" s="4"/>
      <c r="C62" s="24">
        <v>-11</v>
      </c>
      <c r="D62" s="4"/>
      <c r="E62" s="24">
        <v>-47</v>
      </c>
    </row>
    <row r="63" spans="1:8" x14ac:dyDescent="0.25">
      <c r="A63" s="5"/>
      <c r="B63" s="4"/>
      <c r="C63" s="4"/>
      <c r="D63" s="4"/>
      <c r="E63" s="4"/>
    </row>
    <row r="64" spans="1:8" ht="21.75" thickBot="1" x14ac:dyDescent="0.3">
      <c r="A64" s="3" t="s">
        <v>146</v>
      </c>
      <c r="B64" s="12" t="s">
        <v>143</v>
      </c>
      <c r="C64" s="10">
        <v>221841</v>
      </c>
      <c r="D64" s="4"/>
      <c r="E64" s="10">
        <v>64026</v>
      </c>
      <c r="F64" s="30">
        <f>SUM(C59:C62)-C64</f>
        <v>0</v>
      </c>
      <c r="H64" s="30">
        <f>SUM(E59:E62)-E64</f>
        <v>0</v>
      </c>
    </row>
    <row r="65" spans="1:5" ht="15.75" thickTop="1" x14ac:dyDescent="0.25">
      <c r="A65" s="27"/>
    </row>
    <row r="66" spans="1:5" x14ac:dyDescent="0.25">
      <c r="A66" s="11" t="s">
        <v>147</v>
      </c>
      <c r="B66" s="12"/>
      <c r="C66" s="12"/>
      <c r="D66" s="12"/>
      <c r="E66" s="12"/>
    </row>
    <row r="67" spans="1:5" ht="31.5" x14ac:dyDescent="0.25">
      <c r="A67" s="5" t="s">
        <v>148</v>
      </c>
      <c r="B67" s="4"/>
      <c r="C67" s="6">
        <v>9056</v>
      </c>
      <c r="D67" s="4"/>
      <c r="E67" s="4">
        <v>266</v>
      </c>
    </row>
    <row r="68" spans="1:5" ht="21" x14ac:dyDescent="0.25">
      <c r="A68" s="5" t="s">
        <v>149</v>
      </c>
      <c r="B68" s="4"/>
      <c r="C68" s="6">
        <v>6768</v>
      </c>
      <c r="D68" s="4"/>
      <c r="E68" s="6">
        <v>5879</v>
      </c>
    </row>
  </sheetData>
  <mergeCells count="4">
    <mergeCell ref="A1:A2"/>
    <mergeCell ref="B1:B2"/>
    <mergeCell ref="C1:E1"/>
    <mergeCell ref="C2:E2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EEDB-55E5-4C1A-B52F-97CBD744E56E}">
  <dimension ref="A1:R27"/>
  <sheetViews>
    <sheetView tabSelected="1" workbookViewId="0">
      <selection activeCell="R27" sqref="R27"/>
    </sheetView>
  </sheetViews>
  <sheetFormatPr defaultRowHeight="15" x14ac:dyDescent="0.25"/>
  <cols>
    <col min="1" max="1" width="33.85546875" customWidth="1"/>
    <col min="2" max="2" width="11.7109375" customWidth="1"/>
    <col min="3" max="3" width="3.28515625" customWidth="1"/>
    <col min="4" max="4" width="11.7109375" customWidth="1"/>
    <col min="5" max="5" width="3.28515625" customWidth="1"/>
    <col min="6" max="6" width="11.7109375" customWidth="1"/>
    <col min="7" max="7" width="3.28515625" customWidth="1"/>
    <col min="8" max="8" width="11.7109375" customWidth="1"/>
    <col min="9" max="9" width="3.28515625" customWidth="1"/>
    <col min="10" max="10" width="11.7109375" customWidth="1"/>
    <col min="11" max="11" width="3.28515625" customWidth="1"/>
    <col min="12" max="12" width="11.7109375" customWidth="1"/>
    <col min="13" max="13" width="3.28515625" customWidth="1"/>
    <col min="14" max="14" width="11.7109375" customWidth="1"/>
    <col min="15" max="15" width="3.28515625" customWidth="1"/>
    <col min="16" max="16" width="11.7109375" customWidth="1"/>
  </cols>
  <sheetData>
    <row r="1" spans="1:18" ht="42.75" thickBot="1" x14ac:dyDescent="0.3">
      <c r="A1" s="11"/>
      <c r="B1" s="22" t="s">
        <v>31</v>
      </c>
      <c r="C1" s="12"/>
      <c r="D1" s="22" t="s">
        <v>150</v>
      </c>
      <c r="E1" s="12"/>
      <c r="F1" s="22" t="s">
        <v>151</v>
      </c>
      <c r="G1" s="12"/>
      <c r="H1" s="22" t="s">
        <v>34</v>
      </c>
      <c r="I1" s="12"/>
      <c r="J1" s="22" t="s">
        <v>152</v>
      </c>
      <c r="K1" s="12"/>
      <c r="L1" s="22" t="s">
        <v>153</v>
      </c>
      <c r="M1" s="12"/>
      <c r="N1" s="22" t="s">
        <v>154</v>
      </c>
      <c r="O1" s="12"/>
      <c r="P1" s="22" t="s">
        <v>38</v>
      </c>
    </row>
    <row r="2" spans="1:18" x14ac:dyDescent="0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x14ac:dyDescent="0.25">
      <c r="A3" s="3" t="s">
        <v>155</v>
      </c>
      <c r="B3" s="9">
        <v>1062635</v>
      </c>
      <c r="C3" s="4"/>
      <c r="D3" s="26"/>
      <c r="E3" s="4"/>
      <c r="F3" s="9">
        <v>-42553</v>
      </c>
      <c r="G3" s="4"/>
      <c r="H3" s="9">
        <v>4843</v>
      </c>
      <c r="I3" s="4"/>
      <c r="J3" s="9">
        <v>206602</v>
      </c>
      <c r="K3" s="4"/>
      <c r="L3" s="9">
        <v>1231527</v>
      </c>
      <c r="M3" s="4"/>
      <c r="N3" s="9">
        <v>26955</v>
      </c>
      <c r="O3" s="4"/>
      <c r="P3" s="9">
        <v>1258482</v>
      </c>
      <c r="Q3" s="30">
        <f>SUM(B3:J3)-L3</f>
        <v>0</v>
      </c>
      <c r="R3" s="30">
        <f>SUM(L3:N3)-P3</f>
        <v>0</v>
      </c>
    </row>
    <row r="4" spans="1:18" ht="32.25" thickBot="1" x14ac:dyDescent="0.3">
      <c r="A4" s="5" t="s">
        <v>156</v>
      </c>
      <c r="B4" s="24"/>
      <c r="C4" s="4"/>
      <c r="D4" s="24"/>
      <c r="E4" s="4"/>
      <c r="F4" s="24"/>
      <c r="G4" s="4"/>
      <c r="H4" s="24"/>
      <c r="I4" s="4"/>
      <c r="J4" s="7">
        <v>-8962</v>
      </c>
      <c r="K4" s="4"/>
      <c r="L4" s="7">
        <v>-8962</v>
      </c>
      <c r="M4" s="4"/>
      <c r="N4" s="24">
        <v>-131</v>
      </c>
      <c r="O4" s="4"/>
      <c r="P4" s="7">
        <v>-9093</v>
      </c>
      <c r="Q4" s="30">
        <f t="shared" ref="Q4:Q20" si="0">SUM(B4:J4)-L4</f>
        <v>0</v>
      </c>
      <c r="R4" s="30">
        <f t="shared" ref="R4:R20" si="1">SUM(L4:N4)-P4</f>
        <v>0</v>
      </c>
    </row>
    <row r="5" spans="1:18" ht="21" x14ac:dyDescent="0.25">
      <c r="A5" s="3" t="s">
        <v>157</v>
      </c>
      <c r="B5" s="9">
        <v>1062635</v>
      </c>
      <c r="C5" s="4"/>
      <c r="D5" s="26"/>
      <c r="E5" s="4"/>
      <c r="F5" s="9">
        <v>-42553</v>
      </c>
      <c r="G5" s="4"/>
      <c r="H5" s="9">
        <v>4843</v>
      </c>
      <c r="I5" s="4"/>
      <c r="J5" s="9">
        <v>197640</v>
      </c>
      <c r="K5" s="4"/>
      <c r="L5" s="9">
        <v>1222565</v>
      </c>
      <c r="M5" s="4"/>
      <c r="N5" s="9">
        <v>26824</v>
      </c>
      <c r="O5" s="4"/>
      <c r="P5" s="9">
        <v>1249389</v>
      </c>
      <c r="Q5" s="30">
        <f>SUM(B5:J5)-L5</f>
        <v>0</v>
      </c>
      <c r="R5" s="30">
        <f>SUM(L5:N5)-P5</f>
        <v>0</v>
      </c>
    </row>
    <row r="6" spans="1:18" x14ac:dyDescent="0.25">
      <c r="A6" s="5" t="s">
        <v>158</v>
      </c>
      <c r="B6" s="4"/>
      <c r="C6" s="4"/>
      <c r="D6" s="4"/>
      <c r="E6" s="4"/>
      <c r="F6" s="4"/>
      <c r="G6" s="4"/>
      <c r="H6" s="4"/>
      <c r="I6" s="4"/>
      <c r="J6" s="6">
        <v>-16536</v>
      </c>
      <c r="K6" s="4"/>
      <c r="L6" s="6">
        <v>-16536</v>
      </c>
      <c r="M6" s="4"/>
      <c r="N6" s="4">
        <v>935</v>
      </c>
      <c r="O6" s="4"/>
      <c r="P6" s="6">
        <v>-15601</v>
      </c>
      <c r="Q6" s="30">
        <f t="shared" si="0"/>
        <v>0</v>
      </c>
      <c r="R6" s="30">
        <f t="shared" si="1"/>
        <v>0</v>
      </c>
    </row>
    <row r="7" spans="1:18" ht="21.75" thickBot="1" x14ac:dyDescent="0.3">
      <c r="A7" s="5" t="s">
        <v>90</v>
      </c>
      <c r="B7" s="24"/>
      <c r="C7" s="4"/>
      <c r="D7" s="24"/>
      <c r="E7" s="4"/>
      <c r="F7" s="7">
        <v>-8985</v>
      </c>
      <c r="G7" s="4"/>
      <c r="H7" s="24">
        <v>455</v>
      </c>
      <c r="I7" s="4"/>
      <c r="J7" s="24"/>
      <c r="K7" s="4"/>
      <c r="L7" s="7">
        <v>-8530</v>
      </c>
      <c r="M7" s="4"/>
      <c r="N7" s="24"/>
      <c r="O7" s="4"/>
      <c r="P7" s="7">
        <v>-8530</v>
      </c>
      <c r="Q7" s="30">
        <f t="shared" si="0"/>
        <v>0</v>
      </c>
      <c r="R7" s="30">
        <f t="shared" si="1"/>
        <v>0</v>
      </c>
    </row>
    <row r="8" spans="1:18" ht="21" x14ac:dyDescent="0.25">
      <c r="A8" s="5" t="s">
        <v>159</v>
      </c>
      <c r="B8" s="4"/>
      <c r="C8" s="4"/>
      <c r="D8" s="4"/>
      <c r="E8" s="4"/>
      <c r="F8" s="6">
        <v>-8985</v>
      </c>
      <c r="G8" s="4"/>
      <c r="H8" s="4">
        <v>455</v>
      </c>
      <c r="I8" s="4"/>
      <c r="J8" s="6">
        <v>-16536</v>
      </c>
      <c r="K8" s="4"/>
      <c r="L8" s="6">
        <v>-25066</v>
      </c>
      <c r="M8" s="4"/>
      <c r="N8" s="4">
        <v>935</v>
      </c>
      <c r="O8" s="4"/>
      <c r="P8" s="6">
        <v>-24131</v>
      </c>
      <c r="Q8" s="30">
        <f t="shared" si="0"/>
        <v>0</v>
      </c>
      <c r="R8" s="30">
        <f t="shared" si="1"/>
        <v>0</v>
      </c>
    </row>
    <row r="9" spans="1:18" x14ac:dyDescent="0.25">
      <c r="A9" s="5" t="s">
        <v>160</v>
      </c>
      <c r="B9" s="4"/>
      <c r="C9" s="4"/>
      <c r="D9" s="4"/>
      <c r="E9" s="4"/>
      <c r="F9" s="4"/>
      <c r="G9" s="4"/>
      <c r="H9" s="4"/>
      <c r="I9" s="4"/>
      <c r="J9" s="6">
        <v>-1710</v>
      </c>
      <c r="K9" s="4"/>
      <c r="L9" s="6">
        <v>-1710</v>
      </c>
      <c r="M9" s="4"/>
      <c r="N9" s="6">
        <v>-1175</v>
      </c>
      <c r="O9" s="4"/>
      <c r="P9" s="6">
        <v>-2885</v>
      </c>
      <c r="Q9" s="30">
        <f t="shared" si="0"/>
        <v>0</v>
      </c>
      <c r="R9" s="30">
        <f t="shared" si="1"/>
        <v>0</v>
      </c>
    </row>
    <row r="10" spans="1:18" x14ac:dyDescent="0.25">
      <c r="A10" s="5" t="s">
        <v>161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-348</v>
      </c>
      <c r="O10" s="4"/>
      <c r="P10" s="4">
        <v>-348</v>
      </c>
      <c r="Q10" s="30">
        <f t="shared" si="0"/>
        <v>0</v>
      </c>
      <c r="R10" s="30">
        <f t="shared" si="1"/>
        <v>0</v>
      </c>
    </row>
    <row r="11" spans="1:18" ht="15.75" thickBot="1" x14ac:dyDescent="0.3">
      <c r="A11" s="5" t="s">
        <v>162</v>
      </c>
      <c r="B11" s="24"/>
      <c r="C11" s="4"/>
      <c r="D11" s="24"/>
      <c r="E11" s="4"/>
      <c r="F11" s="24"/>
      <c r="G11" s="4"/>
      <c r="H11" s="24"/>
      <c r="I11" s="4"/>
      <c r="J11" s="24">
        <v>-1</v>
      </c>
      <c r="K11" s="4"/>
      <c r="L11" s="24">
        <v>-1</v>
      </c>
      <c r="M11" s="4"/>
      <c r="N11" s="24"/>
      <c r="O11" s="4"/>
      <c r="P11" s="24">
        <v>-1</v>
      </c>
      <c r="Q11" s="30">
        <f t="shared" si="0"/>
        <v>0</v>
      </c>
      <c r="R11" s="30">
        <f t="shared" si="1"/>
        <v>0</v>
      </c>
    </row>
    <row r="12" spans="1:18" ht="21.75" thickBot="1" x14ac:dyDescent="0.3">
      <c r="A12" s="3" t="s">
        <v>163</v>
      </c>
      <c r="B12" s="10">
        <v>1062635</v>
      </c>
      <c r="C12" s="4"/>
      <c r="D12" s="34"/>
      <c r="E12" s="4"/>
      <c r="F12" s="10">
        <v>-51538</v>
      </c>
      <c r="G12" s="4"/>
      <c r="H12" s="10">
        <v>5298</v>
      </c>
      <c r="I12" s="4"/>
      <c r="J12" s="10">
        <v>179393</v>
      </c>
      <c r="K12" s="4"/>
      <c r="L12" s="10">
        <v>1195788</v>
      </c>
      <c r="M12" s="4"/>
      <c r="N12" s="10">
        <v>26236</v>
      </c>
      <c r="O12" s="4"/>
      <c r="P12" s="10">
        <v>1222024</v>
      </c>
      <c r="Q12" s="30">
        <f t="shared" si="0"/>
        <v>0</v>
      </c>
      <c r="R12" s="30">
        <f t="shared" si="1"/>
        <v>0</v>
      </c>
    </row>
    <row r="13" spans="1:18" ht="15.75" thickTop="1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0">
        <f t="shared" si="0"/>
        <v>0</v>
      </c>
      <c r="R13" s="30">
        <f t="shared" si="1"/>
        <v>0</v>
      </c>
    </row>
    <row r="14" spans="1:18" x14ac:dyDescent="0.25">
      <c r="A14" s="3" t="s">
        <v>164</v>
      </c>
      <c r="B14" s="9">
        <v>1062635</v>
      </c>
      <c r="C14" s="4"/>
      <c r="D14" s="26">
        <v>290</v>
      </c>
      <c r="E14" s="4"/>
      <c r="F14" s="9">
        <v>-56579</v>
      </c>
      <c r="G14" s="4"/>
      <c r="H14" s="9">
        <v>5892</v>
      </c>
      <c r="I14" s="4"/>
      <c r="J14" s="9">
        <v>102243</v>
      </c>
      <c r="K14" s="4"/>
      <c r="L14" s="9">
        <v>1114481</v>
      </c>
      <c r="M14" s="4"/>
      <c r="N14" s="9">
        <v>26354</v>
      </c>
      <c r="O14" s="4"/>
      <c r="P14" s="9">
        <v>1140835</v>
      </c>
      <c r="Q14" s="30">
        <f t="shared" si="0"/>
        <v>0</v>
      </c>
      <c r="R14" s="30">
        <f t="shared" si="1"/>
        <v>0</v>
      </c>
    </row>
    <row r="15" spans="1:18" x14ac:dyDescent="0.25">
      <c r="A15" s="5" t="s">
        <v>165</v>
      </c>
      <c r="B15" s="4"/>
      <c r="C15" s="4"/>
      <c r="D15" s="4"/>
      <c r="E15" s="4"/>
      <c r="F15" s="4"/>
      <c r="G15" s="4"/>
      <c r="H15" s="4"/>
      <c r="I15" s="4"/>
      <c r="J15" s="6">
        <v>8648</v>
      </c>
      <c r="K15" s="4"/>
      <c r="L15" s="6">
        <v>8648</v>
      </c>
      <c r="M15" s="4"/>
      <c r="N15" s="4">
        <v>579</v>
      </c>
      <c r="O15" s="4"/>
      <c r="P15" s="6">
        <v>9227</v>
      </c>
      <c r="Q15" s="30">
        <f t="shared" si="0"/>
        <v>0</v>
      </c>
      <c r="R15" s="30">
        <f t="shared" si="1"/>
        <v>0</v>
      </c>
    </row>
    <row r="16" spans="1:18" ht="15.75" thickBot="1" x14ac:dyDescent="0.3">
      <c r="A16" s="5" t="s">
        <v>166</v>
      </c>
      <c r="B16" s="24"/>
      <c r="C16" s="4"/>
      <c r="D16" s="24"/>
      <c r="E16" s="4"/>
      <c r="F16" s="7">
        <v>20009</v>
      </c>
      <c r="G16" s="4"/>
      <c r="H16" s="24">
        <v>176</v>
      </c>
      <c r="I16" s="4"/>
      <c r="J16" s="24"/>
      <c r="K16" s="4"/>
      <c r="L16" s="7">
        <v>20185</v>
      </c>
      <c r="M16" s="4"/>
      <c r="N16" s="24"/>
      <c r="O16" s="4"/>
      <c r="P16" s="7">
        <v>20185</v>
      </c>
      <c r="Q16" s="30">
        <f t="shared" si="0"/>
        <v>0</v>
      </c>
      <c r="R16" s="30">
        <f t="shared" si="1"/>
        <v>0</v>
      </c>
    </row>
    <row r="17" spans="1:18" x14ac:dyDescent="0.25">
      <c r="A17" s="5" t="s">
        <v>167</v>
      </c>
      <c r="B17" s="4"/>
      <c r="C17" s="4"/>
      <c r="D17" s="4"/>
      <c r="E17" s="4"/>
      <c r="F17" s="6">
        <v>20009</v>
      </c>
      <c r="G17" s="4"/>
      <c r="H17" s="4">
        <v>176</v>
      </c>
      <c r="I17" s="4"/>
      <c r="J17" s="6">
        <v>8648</v>
      </c>
      <c r="K17" s="4"/>
      <c r="L17" s="6">
        <v>28833</v>
      </c>
      <c r="M17" s="4"/>
      <c r="N17" s="4">
        <v>579</v>
      </c>
      <c r="O17" s="4"/>
      <c r="P17" s="6">
        <v>29412</v>
      </c>
      <c r="Q17" s="30">
        <f t="shared" si="0"/>
        <v>0</v>
      </c>
      <c r="R17" s="30">
        <f t="shared" si="1"/>
        <v>0</v>
      </c>
    </row>
    <row r="18" spans="1:18" x14ac:dyDescent="0.25">
      <c r="A18" s="5" t="s">
        <v>168</v>
      </c>
      <c r="B18" s="4"/>
      <c r="C18" s="4"/>
      <c r="D18" s="4"/>
      <c r="E18" s="4"/>
      <c r="F18" s="4"/>
      <c r="G18" s="4"/>
      <c r="H18" s="4"/>
      <c r="I18" s="4"/>
      <c r="J18" s="6">
        <v>21145</v>
      </c>
      <c r="K18" s="4"/>
      <c r="L18" s="6">
        <v>21145</v>
      </c>
      <c r="M18" s="4"/>
      <c r="N18" s="4"/>
      <c r="O18" s="4"/>
      <c r="P18" s="6">
        <v>21145</v>
      </c>
      <c r="Q18" s="30">
        <f t="shared" si="0"/>
        <v>0</v>
      </c>
      <c r="R18" s="30">
        <f t="shared" si="1"/>
        <v>0</v>
      </c>
    </row>
    <row r="19" spans="1:18" ht="15.75" thickBot="1" x14ac:dyDescent="0.3">
      <c r="A19" s="5" t="s">
        <v>169</v>
      </c>
      <c r="B19" s="24">
        <v>440</v>
      </c>
      <c r="C19" s="4"/>
      <c r="D19" s="24">
        <v>-290</v>
      </c>
      <c r="E19" s="4"/>
      <c r="F19" s="24"/>
      <c r="G19" s="4"/>
      <c r="H19" s="24"/>
      <c r="I19" s="4"/>
      <c r="J19" s="24"/>
      <c r="K19" s="4"/>
      <c r="L19" s="24">
        <v>150</v>
      </c>
      <c r="M19" s="4"/>
      <c r="N19" s="24"/>
      <c r="O19" s="4"/>
      <c r="P19" s="24">
        <v>150</v>
      </c>
      <c r="Q19" s="30">
        <f t="shared" si="0"/>
        <v>0</v>
      </c>
      <c r="R19" s="30">
        <f t="shared" si="1"/>
        <v>0</v>
      </c>
    </row>
    <row r="20" spans="1:18" ht="21.75" thickBot="1" x14ac:dyDescent="0.3">
      <c r="A20" s="3" t="s">
        <v>170</v>
      </c>
      <c r="B20" s="10">
        <v>1063075</v>
      </c>
      <c r="C20" s="4"/>
      <c r="D20" s="34"/>
      <c r="E20" s="4"/>
      <c r="F20" s="10">
        <v>-36570</v>
      </c>
      <c r="G20" s="4"/>
      <c r="H20" s="10">
        <v>6068</v>
      </c>
      <c r="I20" s="4"/>
      <c r="J20" s="10">
        <v>132036</v>
      </c>
      <c r="K20" s="4"/>
      <c r="L20" s="10">
        <v>1164609</v>
      </c>
      <c r="M20" s="4"/>
      <c r="N20" s="10">
        <v>26933</v>
      </c>
      <c r="O20" s="4"/>
      <c r="P20" s="10">
        <v>1191542</v>
      </c>
      <c r="Q20" s="30">
        <f t="shared" si="0"/>
        <v>0</v>
      </c>
      <c r="R20" s="30">
        <f t="shared" si="1"/>
        <v>0</v>
      </c>
    </row>
    <row r="21" spans="1:18" ht="15.75" thickTop="1" x14ac:dyDescent="0.25"/>
    <row r="22" spans="1:18" x14ac:dyDescent="0.25">
      <c r="B22" s="30">
        <f>SUM(B3:B4)-B5</f>
        <v>0</v>
      </c>
      <c r="D22" s="30">
        <f>SUM(D3:D4)-D5</f>
        <v>0</v>
      </c>
      <c r="F22" s="30">
        <f>SUM(F3:F4)-F5</f>
        <v>0</v>
      </c>
      <c r="H22" s="30">
        <f>SUM(H3:H4)-H5</f>
        <v>0</v>
      </c>
      <c r="J22" s="30">
        <f>SUM(J3:J4)-J5</f>
        <v>0</v>
      </c>
      <c r="L22" s="30">
        <f>SUM(L3:L4)-L5</f>
        <v>0</v>
      </c>
      <c r="N22" s="30">
        <f>SUM(N3:N4)-N5</f>
        <v>0</v>
      </c>
      <c r="P22" s="30">
        <f>SUM(P3:P4)-P5</f>
        <v>0</v>
      </c>
    </row>
    <row r="23" spans="1:18" x14ac:dyDescent="0.25">
      <c r="B23" s="30">
        <f>SUM(B6:B7)-B8</f>
        <v>0</v>
      </c>
      <c r="D23" s="30">
        <f>SUM(D6:D7)-D8</f>
        <v>0</v>
      </c>
      <c r="F23" s="30">
        <f>SUM(F6:F7)-F8</f>
        <v>0</v>
      </c>
      <c r="H23" s="30">
        <f>SUM(H6:H7)-H8</f>
        <v>0</v>
      </c>
      <c r="J23" s="30">
        <f>SUM(J6:J7)-J8</f>
        <v>0</v>
      </c>
      <c r="L23" s="30">
        <f>SUM(L6:L7)-L8</f>
        <v>0</v>
      </c>
      <c r="N23" s="30">
        <f>SUM(N6:N7)-N8</f>
        <v>0</v>
      </c>
      <c r="P23" s="30">
        <f>SUM(P6:P7)-P8</f>
        <v>0</v>
      </c>
    </row>
    <row r="24" spans="1:18" x14ac:dyDescent="0.25">
      <c r="B24" s="30">
        <f>B5+B8+B9+B10+B11-B12</f>
        <v>0</v>
      </c>
      <c r="D24" s="30">
        <f>D5+D8+D9+D10+D11-D12</f>
        <v>0</v>
      </c>
      <c r="F24" s="30">
        <f>F5+F8+F9+F10+F11-F12</f>
        <v>0</v>
      </c>
      <c r="H24" s="30">
        <f>H5+H8+H9+H10+H11-H12</f>
        <v>0</v>
      </c>
      <c r="J24" s="30">
        <f>J5+J8+J9+J10+J11-J12</f>
        <v>0</v>
      </c>
      <c r="L24" s="30">
        <f>L5+L8+L9+L10+L11-L12</f>
        <v>0</v>
      </c>
      <c r="N24" s="30">
        <f>N5+N8+N9+N10+N11-N12</f>
        <v>0</v>
      </c>
      <c r="P24" s="30">
        <f>P5+P8+P9+P10+P11-P12</f>
        <v>0</v>
      </c>
    </row>
    <row r="26" spans="1:18" x14ac:dyDescent="0.25">
      <c r="B26">
        <f>SUM(B15:B16)-B17</f>
        <v>0</v>
      </c>
      <c r="D26">
        <f>SUM(D15:D16)-D17</f>
        <v>0</v>
      </c>
      <c r="F26">
        <f>SUM(F15:F16)-F17</f>
        <v>0</v>
      </c>
      <c r="H26">
        <f>SUM(H15:H16)-H17</f>
        <v>0</v>
      </c>
      <c r="J26">
        <f>SUM(J15:J16)-J17</f>
        <v>0</v>
      </c>
      <c r="L26">
        <f>SUM(L15:L16)-L17</f>
        <v>0</v>
      </c>
      <c r="N26">
        <f>SUM(N15:N16)-N17</f>
        <v>0</v>
      </c>
      <c r="P26">
        <f>SUM(P15:P16)-P17</f>
        <v>0</v>
      </c>
    </row>
    <row r="27" spans="1:18" x14ac:dyDescent="0.25">
      <c r="B27" s="30">
        <f>B14+B17+B18+B19-B20</f>
        <v>0</v>
      </c>
      <c r="D27" s="30">
        <f>D14+D17+D18+D19-D20</f>
        <v>0</v>
      </c>
      <c r="F27" s="30">
        <f>F14+F17+F18+F19-F20</f>
        <v>0</v>
      </c>
      <c r="H27" s="30">
        <f>H14+H17+H18+H19-H20</f>
        <v>0</v>
      </c>
      <c r="J27" s="30">
        <f>J14+J17+J18+J19-J20</f>
        <v>0</v>
      </c>
      <c r="L27" s="30">
        <f>L14+L17+L18+L19-L20</f>
        <v>0</v>
      </c>
      <c r="N27" s="30">
        <f>N14+N17+N18+N19-N20</f>
        <v>0</v>
      </c>
      <c r="P27" s="30">
        <f>P14+P17+P18+P19-P20</f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фо-1</vt:lpstr>
      <vt:lpstr>фо-2</vt:lpstr>
      <vt:lpstr>фо-3</vt:lpstr>
      <vt:lpstr>фо-4</vt:lpstr>
      <vt:lpstr>'фо-1'!_Hlk254102507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Камила У Нишанбаева</dc:creator>
  <cp:lastModifiedBy>Лейла Ч Рыскулова</cp:lastModifiedBy>
  <dcterms:created xsi:type="dcterms:W3CDTF">2015-06-05T18:19:34Z</dcterms:created>
  <dcterms:modified xsi:type="dcterms:W3CDTF">2019-11-26T05:41:52Z</dcterms:modified>
</cp:coreProperties>
</file>