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.karabekov\Desktop\Аудит 2019\ГОДОВОЙ\Для KASE\"/>
    </mc:Choice>
  </mc:AlternateContent>
  <bookViews>
    <workbookView xWindow="0" yWindow="0" windowWidth="28800" windowHeight="1230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Hlk507507363" localSheetId="3">Ф4!$A$26</definedName>
    <definedName name="OLE_LINK15" localSheetId="3">Ф4!$B$28</definedName>
    <definedName name="OLE_LINK16" localSheetId="3">Ф4!$B$36</definedName>
    <definedName name="OLE_LINK21" localSheetId="0">Ф1!$B$26</definedName>
    <definedName name="OLE_LINK6" localSheetId="1">Ф2!$B$13</definedName>
    <definedName name="OLE_LINK8" localSheetId="3">Ф4!$B$27</definedName>
    <definedName name="OLE_LINK9" localSheetId="3">Ф4!$B$18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4" l="1"/>
  <c r="B41" i="4"/>
  <c r="C41" i="4"/>
  <c r="B37" i="4"/>
  <c r="C37" i="4"/>
  <c r="C36" i="4"/>
  <c r="B36" i="4"/>
  <c r="C28" i="4"/>
  <c r="B28" i="4"/>
  <c r="C18" i="4"/>
  <c r="B18" i="4"/>
  <c r="E15" i="3"/>
  <c r="E22" i="3" s="1"/>
  <c r="F19" i="3"/>
  <c r="E19" i="3"/>
  <c r="D19" i="3"/>
  <c r="C19" i="3"/>
  <c r="B19" i="3"/>
  <c r="F12" i="3"/>
  <c r="E12" i="3"/>
  <c r="D12" i="3"/>
  <c r="C12" i="3"/>
  <c r="B12" i="3"/>
  <c r="B15" i="3" s="1"/>
  <c r="B22" i="3" s="1"/>
  <c r="G21" i="3"/>
  <c r="G18" i="3"/>
  <c r="G17" i="3"/>
  <c r="G19" i="3" s="1"/>
  <c r="G14" i="3"/>
  <c r="G11" i="3"/>
  <c r="G10" i="3"/>
  <c r="G12" i="3" s="1"/>
  <c r="G7" i="3"/>
  <c r="G6" i="3"/>
  <c r="F8" i="3"/>
  <c r="F15" i="3" s="1"/>
  <c r="F22" i="3" s="1"/>
  <c r="E8" i="3"/>
  <c r="D8" i="3"/>
  <c r="D15" i="3" s="1"/>
  <c r="D22" i="3" s="1"/>
  <c r="C8" i="3"/>
  <c r="C15" i="3" s="1"/>
  <c r="C22" i="3" s="1"/>
  <c r="B8" i="3"/>
  <c r="C33" i="2"/>
  <c r="B33" i="2"/>
  <c r="C28" i="2"/>
  <c r="B28" i="2"/>
  <c r="C24" i="2"/>
  <c r="B24" i="2"/>
  <c r="C21" i="2"/>
  <c r="B21" i="2"/>
  <c r="C14" i="2"/>
  <c r="B14" i="2"/>
  <c r="C8" i="2"/>
  <c r="B8" i="2"/>
  <c r="C50" i="1"/>
  <c r="C51" i="1" s="1"/>
  <c r="C52" i="1" s="1"/>
  <c r="B50" i="1"/>
  <c r="B51" i="1" s="1"/>
  <c r="B52" i="1" s="1"/>
  <c r="C43" i="1"/>
  <c r="B43" i="1"/>
  <c r="C37" i="1"/>
  <c r="B37" i="1"/>
  <c r="C28" i="1"/>
  <c r="B28" i="1"/>
  <c r="B15" i="1"/>
  <c r="B29" i="1" s="1"/>
  <c r="C15" i="1"/>
  <c r="G8" i="3" l="1"/>
  <c r="G15" i="3" s="1"/>
  <c r="G22" i="3" s="1"/>
  <c r="C29" i="1"/>
</calcChain>
</file>

<file path=xl/sharedStrings.xml><?xml version="1.0" encoding="utf-8"?>
<sst xmlns="http://schemas.openxmlformats.org/spreadsheetml/2006/main" count="153" uniqueCount="125">
  <si>
    <t>В тысячах тенге</t>
  </si>
  <si>
    <t>2019 год</t>
  </si>
  <si>
    <t>2018 год</t>
  </si>
  <si>
    <t xml:space="preserve"> </t>
  </si>
  <si>
    <t>Активы</t>
  </si>
  <si>
    <t>Внеоборотные активы</t>
  </si>
  <si>
    <t>Основные средства</t>
  </si>
  <si>
    <t>Инвестиционная недвижимость</t>
  </si>
  <si>
    <t>Инвестиция в ассоциированную компанию</t>
  </si>
  <si>
    <t>Авансы, выданные строительным компаниям</t>
  </si>
  <si>
    <t>Нематериальные активы</t>
  </si>
  <si>
    <t>Долгосрочные финансовые активы</t>
  </si>
  <si>
    <t>Средства в кредитных учреждениях</t>
  </si>
  <si>
    <t>Прочие внеоборотные активы</t>
  </si>
  <si>
    <t>Оборотные активы</t>
  </si>
  <si>
    <t>Товарно-материальные запасы</t>
  </si>
  <si>
    <t>Недвижимость для реализации</t>
  </si>
  <si>
    <t xml:space="preserve">Авансы выданные </t>
  </si>
  <si>
    <t>Торговая дебиторская задолженность</t>
  </si>
  <si>
    <t>Займы выданные</t>
  </si>
  <si>
    <t>Предоплата по подоходному налогу</t>
  </si>
  <si>
    <t xml:space="preserve">Текущие финансовые активы </t>
  </si>
  <si>
    <t>Прочие оборотные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</si>
  <si>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</si>
  <si>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</si>
  <si>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</si>
  <si>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</si>
  <si>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</si>
  <si>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</si>
  <si>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Резерв справедливой стоимости финансовых активов, оцениваемых по справедливой стоимости через ПСД</t>
  </si>
  <si>
    <t>Нераспределённая прибыль</t>
  </si>
  <si>
    <t>Итого капитал</t>
  </si>
  <si>
    <t>Долгосрочные обязательства</t>
  </si>
  <si>
    <t>Прочие долгосрочные обязательства</t>
  </si>
  <si>
    <t>Доходы будущих периодов</t>
  </si>
  <si>
    <t>Отложенные налоговые обязательства</t>
  </si>
  <si>
    <t>Краткосрочные обязательства</t>
  </si>
  <si>
    <t>Займы от Материнской компании</t>
  </si>
  <si>
    <t>Кредиторская задолженность</t>
  </si>
  <si>
    <t>Прочие текущие обязательства</t>
  </si>
  <si>
    <t xml:space="preserve">Прочие краткосрочные финансовые обязательства </t>
  </si>
  <si>
    <t>Итого краткосрочные обязательства</t>
  </si>
  <si>
    <t>Итого обязательства</t>
  </si>
  <si>
    <t>Итого капитал и обязательства</t>
  </si>
  <si>
    <t>Балансовая стоимость одной акции (в тенге)</t>
  </si>
  <si>
    <t>2.788,92</t>
  </si>
  <si>
    <t>2.432,97</t>
  </si>
  <si>
    <t>2018 год*</t>
  </si>
  <si>
    <t>Выручка</t>
  </si>
  <si>
    <t>Себестоимость</t>
  </si>
  <si>
    <t xml:space="preserve">Государственная субсидия </t>
  </si>
  <si>
    <t>Валовая прибыль</t>
  </si>
  <si>
    <t>Общие и административные расходы</t>
  </si>
  <si>
    <r>
      <t xml:space="preserve">(Начисление)/восстановление резерва под ожидаемые кредитные убытки </t>
    </r>
    <r>
      <rPr>
        <sz val="9"/>
        <color rgb="FF000000"/>
        <rFont val="Arial"/>
        <family val="2"/>
        <charset val="204"/>
      </rPr>
      <t>по финансовым активам</t>
    </r>
  </si>
  <si>
    <t>Восстановление/(начисление) резерва под обесценение  нефинансовых активов</t>
  </si>
  <si>
    <t>Операционные доходы</t>
  </si>
  <si>
    <t>Доходы от финансирования</t>
  </si>
  <si>
    <t>Расходы на финансирование</t>
  </si>
  <si>
    <t xml:space="preserve">Доля в доходах ассоциированной компании </t>
  </si>
  <si>
    <t>Прочие доходы</t>
  </si>
  <si>
    <t>Прочие расходы</t>
  </si>
  <si>
    <t>Прибыль до налогообложения</t>
  </si>
  <si>
    <t xml:space="preserve">Расходы по подоходному налогу </t>
  </si>
  <si>
    <t>Прибыль за отчётный год</t>
  </si>
  <si>
    <t xml:space="preserve">Прибыль акцию </t>
  </si>
  <si>
    <t>Базовая прибыль за год, приходящаяся на держателей простых акций (в тенге)</t>
  </si>
  <si>
    <t>Прочий совокупный доход, подлежащий переклассификации в состав прибыли или убытка в последующих периодах</t>
  </si>
  <si>
    <t>Чистые доходы по финансовым активам, оцениваемым по справедливой стоимости через прочий совокупный доход</t>
  </si>
  <si>
    <t>Прочий совокупный доход за отчётный год, за вычетом налогов</t>
  </si>
  <si>
    <t>Итого совокупный доход за отчётный год,</t>
  </si>
  <si>
    <t>за вычетом налогов</t>
  </si>
  <si>
    <t>КОНСОЛИДИРОВАННЫЙ ОТЧЁТ О ФИНАНСОВОМ ПОЛОЖЕНИИ</t>
  </si>
  <si>
    <t>КОНСОЛИДИРОВАННЫЙ ОТЧЁТ О СОВОКУПНОМ ДОХОДЕ</t>
  </si>
  <si>
    <t xml:space="preserve">В тысячах тенге </t>
  </si>
  <si>
    <t>Дополни-тельный оплаченный капитал</t>
  </si>
  <si>
    <t xml:space="preserve">Резерв переоценки инстру-ментов, имеющихся в наличии для продажи </t>
  </si>
  <si>
    <t>Резерв справед-ливой стоимости финансовых активов, оценивае-мых по справед-ливой стоимости через ПСД</t>
  </si>
  <si>
    <t>Нераспреде-лённая прибыль</t>
  </si>
  <si>
    <t>Итого</t>
  </si>
  <si>
    <t>На 31 декабря 2017 года</t>
  </si>
  <si>
    <t xml:space="preserve">Эффект применения МСФО 9 </t>
  </si>
  <si>
    <t xml:space="preserve">На 1 января 2018 года (пересчитано) </t>
  </si>
  <si>
    <t>Прибыль за отчётный период</t>
  </si>
  <si>
    <t>Прочий совокупный доход</t>
  </si>
  <si>
    <t>Итого совокупный доход</t>
  </si>
  <si>
    <r>
      <t xml:space="preserve">Дивиденды </t>
    </r>
    <r>
      <rPr>
        <i/>
        <sz val="8.5"/>
        <color theme="1"/>
        <rFont val="Arial"/>
        <family val="2"/>
        <charset val="204"/>
      </rPr>
      <t>(Примечание 18)</t>
    </r>
  </si>
  <si>
    <t>На 31 декабря 2018 года</t>
  </si>
  <si>
    <t xml:space="preserve">Прибыль за отчётный период </t>
  </si>
  <si>
    <t>На 31 декабря 2019 года</t>
  </si>
  <si>
    <t>КОНСОЛИДИРОВАННЫЙ ОТЧЁТ ОБ ИЗМЕНЕНИЯХ В КАПИТАЛЕ</t>
  </si>
  <si>
    <t>КОНСОЛИДИРОВАННЫЙ ОТЧЁТ О ДВИЖЕНИИ ДЕНЕЖНЫХ СРЕДСТВ</t>
  </si>
  <si>
    <t>Денежные потоки от операционной деятельности</t>
  </si>
  <si>
    <t>Реализация продукции и товаров</t>
  </si>
  <si>
    <t>Проценты полученные</t>
  </si>
  <si>
    <t>Поступление по аренде</t>
  </si>
  <si>
    <t>Поступления по программе «Нұрлы жер»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</si>
  <si>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</si>
  <si>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</si>
  <si>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</si>
  <si>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</si>
  <si>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 полученным и облигациям</t>
  </si>
  <si>
    <t>Корпоративный подоходный налог</t>
  </si>
  <si>
    <t>Другие платежи в бюджет</t>
  </si>
  <si>
    <t>Прочие выплаты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</si>
  <si>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</si>
  <si>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</si>
  <si>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Предоплата на приобретение объектов недвижимости</t>
  </si>
  <si>
    <t>Приобретение основных средств и нематериальных активов</t>
  </si>
  <si>
    <t>Размещение банковских вкладов</t>
  </si>
  <si>
    <t xml:space="preserve">Снятие банковских вкладов </t>
  </si>
  <si>
    <t>Займы выданные третьим сторонам</t>
  </si>
  <si>
    <t>Возврат займов от третьих сторон</t>
  </si>
  <si>
    <t>Прочие поступления/(выплаты)</t>
  </si>
  <si>
    <t>Чистые денежные потоки, полученные от инвестиционной деятельности</t>
  </si>
  <si>
    <t>Денежные потоки от финансовой деятельности</t>
  </si>
  <si>
    <t xml:space="preserve">Поступления по займам полученным </t>
  </si>
  <si>
    <t>Выпуск облигаций</t>
  </si>
  <si>
    <t>Выплата основного долга по займам полученным</t>
  </si>
  <si>
    <t>Погашение выпущенных облигаций</t>
  </si>
  <si>
    <t>Дивиденды выплаченные</t>
  </si>
  <si>
    <t>Чистые денежные потоки, полученные от финансовой деятельности</t>
  </si>
  <si>
    <t>Чистое изменение в денежных средствах и их эквивалентах</t>
  </si>
  <si>
    <t>Изменение в резерве по ожидаемым кредитным убыткам</t>
  </si>
  <si>
    <t>Денежные средства и их эквиваленты на 1 января</t>
  </si>
  <si>
    <t>Денежные средства и их эквиваленты на 31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</si>
</sst>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9" formatCode="_-* #,##0_-;\-* #,##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7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8.5"/>
      <color rgb="FF000000"/>
      <name val="Arial"/>
      <family val="2"/>
      <charset val="204"/>
    </font>
    <font>
      <i/>
      <sz val="8.5"/>
      <color theme="1"/>
      <name val="Arial"/>
      <family val="2"/>
      <charset val="204"/>
    </font>
    <font>
      <b/>
      <sz val="8.5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9" fontId="4" fillId="0" borderId="0" xfId="1" applyNumberFormat="1" applyFont="1" applyAlignment="1">
      <alignment horizontal="left" vertical="center"/>
    </xf>
    <xf numFmtId="169" fontId="5" fillId="0" borderId="0" xfId="1" applyNumberFormat="1" applyFont="1" applyAlignment="1">
      <alignment horizontal="left" vertical="center"/>
    </xf>
    <xf numFmtId="169" fontId="6" fillId="0" borderId="0" xfId="1" applyNumberFormat="1" applyFont="1" applyAlignment="1">
      <alignment horizontal="left" vertical="center"/>
    </xf>
    <xf numFmtId="169" fontId="7" fillId="0" borderId="2" xfId="1" applyNumberFormat="1" applyFont="1" applyBorder="1" applyAlignment="1">
      <alignment horizontal="left" vertical="center"/>
    </xf>
    <xf numFmtId="169" fontId="6" fillId="0" borderId="2" xfId="1" applyNumberFormat="1" applyFont="1" applyBorder="1" applyAlignment="1">
      <alignment horizontal="left" vertical="center"/>
    </xf>
    <xf numFmtId="169" fontId="7" fillId="0" borderId="0" xfId="1" applyNumberFormat="1" applyFont="1" applyAlignment="1">
      <alignment horizontal="left" vertical="center"/>
    </xf>
    <xf numFmtId="169" fontId="4" fillId="0" borderId="1" xfId="1" applyNumberFormat="1" applyFont="1" applyBorder="1" applyAlignment="1">
      <alignment horizontal="left" vertical="center"/>
    </xf>
    <xf numFmtId="169" fontId="6" fillId="0" borderId="1" xfId="1" applyNumberFormat="1" applyFont="1" applyBorder="1" applyAlignment="1">
      <alignment horizontal="left" vertical="center"/>
    </xf>
    <xf numFmtId="169" fontId="7" fillId="0" borderId="1" xfId="1" applyNumberFormat="1" applyFont="1" applyBorder="1" applyAlignment="1">
      <alignment horizontal="left" vertical="center"/>
    </xf>
    <xf numFmtId="169" fontId="5" fillId="0" borderId="1" xfId="1" applyNumberFormat="1" applyFont="1" applyBorder="1" applyAlignment="1">
      <alignment horizontal="left" vertical="center"/>
    </xf>
    <xf numFmtId="169" fontId="7" fillId="0" borderId="3" xfId="1" applyNumberFormat="1" applyFont="1" applyBorder="1" applyAlignment="1">
      <alignment horizontal="left" vertical="center"/>
    </xf>
    <xf numFmtId="169" fontId="6" fillId="0" borderId="3" xfId="1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69" fontId="4" fillId="0" borderId="2" xfId="1" applyNumberFormat="1" applyFont="1" applyBorder="1" applyAlignment="1">
      <alignment horizontal="left" vertical="center"/>
    </xf>
    <xf numFmtId="169" fontId="4" fillId="0" borderId="3" xfId="1" applyNumberFormat="1" applyFont="1" applyBorder="1" applyAlignment="1">
      <alignment horizontal="left" vertical="center"/>
    </xf>
    <xf numFmtId="169" fontId="0" fillId="0" borderId="0" xfId="0" applyNumberForma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9" fontId="4" fillId="0" borderId="4" xfId="1" applyNumberFormat="1" applyFont="1" applyBorder="1" applyAlignment="1">
      <alignment horizontal="left" vertical="center"/>
    </xf>
    <xf numFmtId="169" fontId="6" fillId="0" borderId="4" xfId="1" applyNumberFormat="1" applyFont="1" applyBorder="1" applyAlignment="1">
      <alignment horizontal="left" vertical="center"/>
    </xf>
    <xf numFmtId="169" fontId="4" fillId="0" borderId="0" xfId="1" applyNumberFormat="1" applyFont="1" applyAlignment="1">
      <alignment horizontal="left" vertical="center"/>
    </xf>
    <xf numFmtId="169" fontId="5" fillId="0" borderId="0" xfId="1" applyNumberFormat="1" applyFont="1" applyAlignment="1">
      <alignment horizontal="left" vertical="center"/>
    </xf>
    <xf numFmtId="169" fontId="5" fillId="0" borderId="4" xfId="1" applyNumberFormat="1" applyFont="1" applyBorder="1" applyAlignment="1">
      <alignment horizontal="left" vertical="center"/>
    </xf>
    <xf numFmtId="43" fontId="4" fillId="0" borderId="1" xfId="1" applyFont="1" applyBorder="1" applyAlignment="1">
      <alignment horizontal="right" vertical="center"/>
    </xf>
    <xf numFmtId="169" fontId="4" fillId="0" borderId="1" xfId="0" applyNumberFormat="1" applyFont="1" applyBorder="1" applyAlignment="1">
      <alignment horizontal="left" vertical="center"/>
    </xf>
    <xf numFmtId="169" fontId="4" fillId="0" borderId="4" xfId="1" applyNumberFormat="1" applyFont="1" applyBorder="1" applyAlignment="1">
      <alignment horizontal="left" vertical="center"/>
    </xf>
    <xf numFmtId="169" fontId="6" fillId="0" borderId="4" xfId="1" applyNumberFormat="1" applyFont="1" applyBorder="1" applyAlignment="1">
      <alignment horizontal="left" vertical="center"/>
    </xf>
    <xf numFmtId="169" fontId="4" fillId="0" borderId="1" xfId="1" applyNumberFormat="1" applyFont="1" applyBorder="1" applyAlignment="1">
      <alignment horizontal="left" vertical="center"/>
    </xf>
    <xf numFmtId="169" fontId="6" fillId="0" borderId="1" xfId="1" applyNumberFormat="1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9" fontId="11" fillId="0" borderId="0" xfId="1" applyNumberFormat="1" applyFont="1" applyAlignment="1">
      <alignment horizontal="left" vertical="center"/>
    </xf>
    <xf numFmtId="169" fontId="11" fillId="0" borderId="0" xfId="1" applyNumberFormat="1" applyFont="1" applyAlignment="1">
      <alignment horizontal="left" vertical="center" wrapText="1"/>
    </xf>
    <xf numFmtId="169" fontId="11" fillId="0" borderId="1" xfId="1" applyNumberFormat="1" applyFont="1" applyBorder="1" applyAlignment="1">
      <alignment horizontal="left" vertical="center"/>
    </xf>
    <xf numFmtId="169" fontId="11" fillId="0" borderId="1" xfId="1" applyNumberFormat="1" applyFont="1" applyBorder="1" applyAlignment="1">
      <alignment horizontal="left" vertical="center" wrapText="1"/>
    </xf>
    <xf numFmtId="169" fontId="12" fillId="0" borderId="1" xfId="1" applyNumberFormat="1" applyFont="1" applyBorder="1" applyAlignment="1">
      <alignment horizontal="left" vertical="center"/>
    </xf>
    <xf numFmtId="169" fontId="12" fillId="0" borderId="0" xfId="1" applyNumberFormat="1" applyFont="1" applyAlignment="1">
      <alignment horizontal="left" vertical="center"/>
    </xf>
    <xf numFmtId="169" fontId="12" fillId="0" borderId="1" xfId="1" applyNumberFormat="1" applyFont="1" applyBorder="1" applyAlignment="1">
      <alignment horizontal="left" vertical="center" wrapText="1"/>
    </xf>
    <xf numFmtId="169" fontId="10" fillId="0" borderId="0" xfId="1" applyNumberFormat="1" applyFont="1" applyAlignment="1">
      <alignment horizontal="left" vertical="center"/>
    </xf>
    <xf numFmtId="169" fontId="10" fillId="0" borderId="0" xfId="1" applyNumberFormat="1" applyFont="1" applyAlignment="1">
      <alignment horizontal="left" vertical="center" wrapText="1"/>
    </xf>
    <xf numFmtId="169" fontId="10" fillId="0" borderId="2" xfId="1" applyNumberFormat="1" applyFont="1" applyBorder="1" applyAlignment="1">
      <alignment horizontal="left" vertical="center"/>
    </xf>
    <xf numFmtId="169" fontId="10" fillId="0" borderId="2" xfId="1" applyNumberFormat="1" applyFont="1" applyBorder="1" applyAlignment="1">
      <alignment horizontal="left" vertical="center" wrapText="1"/>
    </xf>
    <xf numFmtId="169" fontId="10" fillId="0" borderId="1" xfId="1" applyNumberFormat="1" applyFont="1" applyBorder="1" applyAlignment="1">
      <alignment horizontal="left" vertical="center"/>
    </xf>
    <xf numFmtId="169" fontId="10" fillId="0" borderId="1" xfId="1" applyNumberFormat="1" applyFont="1" applyBorder="1" applyAlignment="1">
      <alignment horizontal="left" vertical="center" wrapText="1"/>
    </xf>
    <xf numFmtId="169" fontId="14" fillId="0" borderId="3" xfId="1" applyNumberFormat="1" applyFont="1" applyBorder="1" applyAlignment="1">
      <alignment horizontal="left" vertical="center"/>
    </xf>
    <xf numFmtId="169" fontId="10" fillId="0" borderId="3" xfId="1" applyNumberFormat="1" applyFont="1" applyBorder="1" applyAlignment="1">
      <alignment horizontal="left" vertical="center"/>
    </xf>
    <xf numFmtId="169" fontId="14" fillId="0" borderId="3" xfId="1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9" fontId="4" fillId="0" borderId="0" xfId="1" applyNumberFormat="1" applyFont="1" applyAlignment="1">
      <alignment horizontal="left" vertical="center" wrapText="1"/>
    </xf>
    <xf numFmtId="169" fontId="5" fillId="0" borderId="0" xfId="1" applyNumberFormat="1" applyFont="1" applyAlignment="1">
      <alignment horizontal="left" vertical="center" wrapText="1"/>
    </xf>
    <xf numFmtId="169" fontId="4" fillId="0" borderId="2" xfId="1" applyNumberFormat="1" applyFont="1" applyBorder="1" applyAlignment="1">
      <alignment horizontal="left" vertical="center" wrapText="1"/>
    </xf>
    <xf numFmtId="169" fontId="5" fillId="0" borderId="2" xfId="1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169" fontId="4" fillId="0" borderId="5" xfId="1" applyNumberFormat="1" applyFont="1" applyBorder="1" applyAlignment="1">
      <alignment horizontal="left" vertical="center" wrapText="1"/>
    </xf>
    <xf numFmtId="169" fontId="5" fillId="0" borderId="5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G14" sqref="G14"/>
    </sheetView>
  </sheetViews>
  <sheetFormatPr defaultRowHeight="15" x14ac:dyDescent="0.25"/>
  <cols>
    <col min="1" max="1" width="39.42578125" bestFit="1" customWidth="1"/>
    <col min="2" max="3" width="14.5703125" bestFit="1" customWidth="1"/>
  </cols>
  <sheetData>
    <row r="1" spans="1:3" ht="31.5" x14ac:dyDescent="0.25">
      <c r="A1" s="49" t="s">
        <v>71</v>
      </c>
    </row>
    <row r="3" spans="1:3" ht="15.75" thickBot="1" x14ac:dyDescent="0.3">
      <c r="A3" s="1" t="s">
        <v>0</v>
      </c>
      <c r="B3" s="2" t="s">
        <v>1</v>
      </c>
      <c r="C3" s="3" t="s">
        <v>2</v>
      </c>
    </row>
    <row r="4" spans="1:3" x14ac:dyDescent="0.25">
      <c r="A4" s="4" t="s">
        <v>3</v>
      </c>
      <c r="B4" s="5"/>
      <c r="C4" s="6"/>
    </row>
    <row r="5" spans="1:3" x14ac:dyDescent="0.25">
      <c r="A5" s="5" t="s">
        <v>4</v>
      </c>
      <c r="B5" s="5"/>
      <c r="C5" s="6"/>
    </row>
    <row r="6" spans="1:3" x14ac:dyDescent="0.25">
      <c r="A6" s="5" t="s">
        <v>5</v>
      </c>
      <c r="B6" s="5"/>
      <c r="C6" s="6"/>
    </row>
    <row r="7" spans="1:3" x14ac:dyDescent="0.25">
      <c r="A7" s="6" t="s">
        <v>6</v>
      </c>
      <c r="B7" s="12">
        <v>244152</v>
      </c>
      <c r="C7" s="13">
        <v>246479</v>
      </c>
    </row>
    <row r="8" spans="1:3" x14ac:dyDescent="0.25">
      <c r="A8" s="6" t="s">
        <v>7</v>
      </c>
      <c r="B8" s="12">
        <v>4004550</v>
      </c>
      <c r="C8" s="13">
        <v>4653092</v>
      </c>
    </row>
    <row r="9" spans="1:3" x14ac:dyDescent="0.25">
      <c r="A9" s="6" t="s">
        <v>8</v>
      </c>
      <c r="B9" s="12">
        <v>0</v>
      </c>
      <c r="C9" s="13">
        <v>59437</v>
      </c>
    </row>
    <row r="10" spans="1:3" x14ac:dyDescent="0.25">
      <c r="A10" s="6" t="s">
        <v>9</v>
      </c>
      <c r="B10" s="12">
        <v>4439252</v>
      </c>
      <c r="C10" s="13">
        <v>18954990</v>
      </c>
    </row>
    <row r="11" spans="1:3" x14ac:dyDescent="0.25">
      <c r="A11" s="6" t="s">
        <v>10</v>
      </c>
      <c r="B11" s="12">
        <v>52029</v>
      </c>
      <c r="C11" s="13">
        <v>38081</v>
      </c>
    </row>
    <row r="12" spans="1:3" x14ac:dyDescent="0.25">
      <c r="A12" s="6" t="s">
        <v>11</v>
      </c>
      <c r="B12" s="12">
        <v>53436693</v>
      </c>
      <c r="C12" s="14">
        <v>38836344</v>
      </c>
    </row>
    <row r="13" spans="1:3" x14ac:dyDescent="0.25">
      <c r="A13" s="6" t="s">
        <v>12</v>
      </c>
      <c r="B13" s="12">
        <v>37629383</v>
      </c>
      <c r="C13" s="13">
        <v>41802336</v>
      </c>
    </row>
    <row r="14" spans="1:3" ht="15.75" thickBot="1" x14ac:dyDescent="0.3">
      <c r="A14" s="6" t="s">
        <v>13</v>
      </c>
      <c r="B14" s="12">
        <v>6754759</v>
      </c>
      <c r="C14" s="13">
        <v>21388544</v>
      </c>
    </row>
    <row r="15" spans="1:3" ht="15.75" thickBot="1" x14ac:dyDescent="0.3">
      <c r="A15" s="8"/>
      <c r="B15" s="15">
        <f>SUM(B7:B14)</f>
        <v>106560818</v>
      </c>
      <c r="C15" s="16">
        <f>SUM(C7:C14)</f>
        <v>125979303</v>
      </c>
    </row>
    <row r="16" spans="1:3" x14ac:dyDescent="0.25">
      <c r="A16" s="6" t="s">
        <v>3</v>
      </c>
      <c r="B16" s="17"/>
      <c r="C16" s="13"/>
    </row>
    <row r="17" spans="1:3" x14ac:dyDescent="0.25">
      <c r="A17" s="5" t="s">
        <v>14</v>
      </c>
      <c r="B17" s="12"/>
      <c r="C17" s="13"/>
    </row>
    <row r="18" spans="1:3" x14ac:dyDescent="0.25">
      <c r="A18" s="6" t="s">
        <v>15</v>
      </c>
      <c r="B18" s="12">
        <v>4065</v>
      </c>
      <c r="C18" s="14">
        <v>4776</v>
      </c>
    </row>
    <row r="19" spans="1:3" x14ac:dyDescent="0.25">
      <c r="A19" s="6" t="s">
        <v>16</v>
      </c>
      <c r="B19" s="12">
        <v>7151461</v>
      </c>
      <c r="C19" s="14">
        <v>20340</v>
      </c>
    </row>
    <row r="20" spans="1:3" x14ac:dyDescent="0.25">
      <c r="A20" s="6" t="s">
        <v>17</v>
      </c>
      <c r="B20" s="12">
        <v>0</v>
      </c>
      <c r="C20" s="14">
        <v>4868</v>
      </c>
    </row>
    <row r="21" spans="1:3" x14ac:dyDescent="0.25">
      <c r="A21" s="6" t="s">
        <v>18</v>
      </c>
      <c r="B21" s="12">
        <v>6164853</v>
      </c>
      <c r="C21" s="14">
        <v>53040</v>
      </c>
    </row>
    <row r="22" spans="1:3" x14ac:dyDescent="0.25">
      <c r="A22" s="6" t="s">
        <v>19</v>
      </c>
      <c r="B22" s="12">
        <v>9549482</v>
      </c>
      <c r="C22" s="14">
        <v>42314338</v>
      </c>
    </row>
    <row r="23" spans="1:3" x14ac:dyDescent="0.25">
      <c r="A23" s="6" t="s">
        <v>20</v>
      </c>
      <c r="B23" s="12">
        <v>379294</v>
      </c>
      <c r="C23" s="14">
        <v>147984</v>
      </c>
    </row>
    <row r="24" spans="1:3" x14ac:dyDescent="0.25">
      <c r="A24" s="6" t="s">
        <v>21</v>
      </c>
      <c r="B24" s="12">
        <v>12372753</v>
      </c>
      <c r="C24" s="13">
        <v>9508664</v>
      </c>
    </row>
    <row r="25" spans="1:3" x14ac:dyDescent="0.25">
      <c r="A25" s="6" t="s">
        <v>12</v>
      </c>
      <c r="B25" s="12">
        <v>139332</v>
      </c>
      <c r="C25" s="14">
        <v>134583</v>
      </c>
    </row>
    <row r="26" spans="1:3" x14ac:dyDescent="0.25">
      <c r="A26" s="6" t="s">
        <v>22</v>
      </c>
      <c r="B26" s="17">
        <v>394327</v>
      </c>
      <c r="C26" s="14">
        <v>15454</v>
      </c>
    </row>
    <row r="27" spans="1:3" ht="15.75" thickBot="1" x14ac:dyDescent="0.3">
      <c r="A27" s="9" t="s">
        <v>23</v>
      </c>
      <c r="B27" s="18">
        <v>23347106</v>
      </c>
      <c r="C27" s="19">
        <v>11305249</v>
      </c>
    </row>
    <row r="28" spans="1:3" ht="15.75" thickBot="1" x14ac:dyDescent="0.3">
      <c r="A28" s="10"/>
      <c r="B28" s="20">
        <f>SUM(B18:B27)</f>
        <v>59502673</v>
      </c>
      <c r="C28" s="21">
        <f>SUM(C18:C27)</f>
        <v>63509296</v>
      </c>
    </row>
    <row r="29" spans="1:3" ht="15.75" thickBot="1" x14ac:dyDescent="0.3">
      <c r="A29" s="11" t="s">
        <v>24</v>
      </c>
      <c r="B29" s="22">
        <f>B15+B28</f>
        <v>166063491</v>
      </c>
      <c r="C29" s="23">
        <f>C15+C28</f>
        <v>189488599</v>
      </c>
    </row>
    <row r="30" spans="1:3" ht="15.75" thickTop="1" x14ac:dyDescent="0.25">
      <c r="A30" s="5"/>
      <c r="B30" s="5"/>
      <c r="C30" s="6"/>
    </row>
    <row r="31" spans="1:3" x14ac:dyDescent="0.25">
      <c r="A31" s="5" t="s">
        <v>25</v>
      </c>
      <c r="B31" s="5"/>
      <c r="C31" s="6"/>
    </row>
    <row r="32" spans="1:3" x14ac:dyDescent="0.25">
      <c r="A32" s="5" t="s">
        <v>26</v>
      </c>
      <c r="B32" s="5"/>
      <c r="C32" s="6"/>
    </row>
    <row r="33" spans="1:3" x14ac:dyDescent="0.25">
      <c r="A33" s="6" t="s">
        <v>27</v>
      </c>
      <c r="B33" s="17">
        <v>19990162</v>
      </c>
      <c r="C33" s="14">
        <v>19990162</v>
      </c>
    </row>
    <row r="34" spans="1:3" x14ac:dyDescent="0.25">
      <c r="A34" s="6" t="s">
        <v>28</v>
      </c>
      <c r="B34" s="17">
        <v>3437245</v>
      </c>
      <c r="C34" s="14">
        <v>3437245</v>
      </c>
    </row>
    <row r="35" spans="1:3" x14ac:dyDescent="0.25">
      <c r="A35" s="6" t="s">
        <v>29</v>
      </c>
      <c r="B35" s="12">
        <v>103955</v>
      </c>
      <c r="C35" s="13">
        <v>72401</v>
      </c>
    </row>
    <row r="36" spans="1:3" ht="15.75" thickBot="1" x14ac:dyDescent="0.3">
      <c r="A36" s="9" t="s">
        <v>30</v>
      </c>
      <c r="B36" s="18">
        <v>21527367</v>
      </c>
      <c r="C36" s="19">
        <v>16068014</v>
      </c>
    </row>
    <row r="37" spans="1:3" ht="15.75" thickBot="1" x14ac:dyDescent="0.3">
      <c r="A37" s="10" t="s">
        <v>31</v>
      </c>
      <c r="B37" s="20">
        <f>SUM(B33:B36)</f>
        <v>45058729</v>
      </c>
      <c r="C37" s="19">
        <f>SUM(C33:C36)</f>
        <v>39567822</v>
      </c>
    </row>
    <row r="38" spans="1:3" x14ac:dyDescent="0.25">
      <c r="A38" s="5" t="s">
        <v>3</v>
      </c>
      <c r="B38" s="12"/>
      <c r="C38" s="13"/>
    </row>
    <row r="39" spans="1:3" x14ac:dyDescent="0.25">
      <c r="A39" s="5" t="s">
        <v>32</v>
      </c>
      <c r="B39" s="12"/>
      <c r="C39" s="13"/>
    </row>
    <row r="40" spans="1:3" x14ac:dyDescent="0.25">
      <c r="A40" s="6" t="s">
        <v>33</v>
      </c>
      <c r="B40" s="12">
        <v>2531928</v>
      </c>
      <c r="C40" s="14">
        <v>1811358</v>
      </c>
    </row>
    <row r="41" spans="1:3" x14ac:dyDescent="0.25">
      <c r="A41" s="6" t="s">
        <v>34</v>
      </c>
      <c r="B41" s="12">
        <v>137758</v>
      </c>
      <c r="C41" s="14">
        <v>153064</v>
      </c>
    </row>
    <row r="42" spans="1:3" ht="15.75" thickBot="1" x14ac:dyDescent="0.3">
      <c r="A42" s="6" t="s">
        <v>35</v>
      </c>
      <c r="B42" s="12">
        <v>23288</v>
      </c>
      <c r="C42" s="14">
        <v>362948</v>
      </c>
    </row>
    <row r="43" spans="1:3" ht="15.75" thickBot="1" x14ac:dyDescent="0.3">
      <c r="A43" s="8"/>
      <c r="B43" s="27">
        <f>SUM(B40:B42)</f>
        <v>2692974</v>
      </c>
      <c r="C43" s="16">
        <f>SUM(C40:C42)</f>
        <v>2327370</v>
      </c>
    </row>
    <row r="44" spans="1:3" x14ac:dyDescent="0.25">
      <c r="A44" s="6" t="s">
        <v>3</v>
      </c>
      <c r="B44" s="17"/>
      <c r="C44" s="14"/>
    </row>
    <row r="45" spans="1:3" x14ac:dyDescent="0.25">
      <c r="A45" s="5" t="s">
        <v>36</v>
      </c>
      <c r="B45" s="12"/>
      <c r="C45" s="13"/>
    </row>
    <row r="46" spans="1:3" x14ac:dyDescent="0.25">
      <c r="A46" s="6" t="s">
        <v>37</v>
      </c>
      <c r="B46" s="12">
        <v>108657480</v>
      </c>
      <c r="C46" s="14">
        <v>121376545</v>
      </c>
    </row>
    <row r="47" spans="1:3" x14ac:dyDescent="0.25">
      <c r="A47" s="6" t="s">
        <v>38</v>
      </c>
      <c r="B47" s="12">
        <v>198299</v>
      </c>
      <c r="C47" s="14">
        <v>135044</v>
      </c>
    </row>
    <row r="48" spans="1:3" x14ac:dyDescent="0.25">
      <c r="A48" s="6" t="s">
        <v>39</v>
      </c>
      <c r="B48" s="17">
        <v>3968763</v>
      </c>
      <c r="C48" s="14">
        <v>6059596</v>
      </c>
    </row>
    <row r="49" spans="1:3" ht="15.75" thickBot="1" x14ac:dyDescent="0.3">
      <c r="A49" s="9" t="s">
        <v>40</v>
      </c>
      <c r="B49" s="18">
        <v>5487246</v>
      </c>
      <c r="C49" s="19">
        <v>20022222</v>
      </c>
    </row>
    <row r="50" spans="1:3" ht="15.75" thickBot="1" x14ac:dyDescent="0.3">
      <c r="A50" s="5" t="s">
        <v>41</v>
      </c>
      <c r="B50" s="12">
        <f>SUM(B46:B49)</f>
        <v>118311788</v>
      </c>
      <c r="C50" s="14">
        <f>SUM(C46:C49)</f>
        <v>147593407</v>
      </c>
    </row>
    <row r="51" spans="1:3" ht="15.75" thickBot="1" x14ac:dyDescent="0.3">
      <c r="A51" s="24" t="s">
        <v>42</v>
      </c>
      <c r="B51" s="27">
        <f>B50+B43</f>
        <v>121004762</v>
      </c>
      <c r="C51" s="16">
        <f>C50+C43</f>
        <v>149920777</v>
      </c>
    </row>
    <row r="52" spans="1:3" ht="15.75" thickBot="1" x14ac:dyDescent="0.3">
      <c r="A52" s="11" t="s">
        <v>43</v>
      </c>
      <c r="B52" s="28">
        <f>B51+B37</f>
        <v>166063491</v>
      </c>
      <c r="C52" s="23">
        <f>C51+C37</f>
        <v>189488599</v>
      </c>
    </row>
    <row r="53" spans="1:3" ht="15.75" thickTop="1" x14ac:dyDescent="0.25">
      <c r="A53" s="5" t="s">
        <v>3</v>
      </c>
      <c r="B53" s="5"/>
      <c r="C53" s="7"/>
    </row>
    <row r="54" spans="1:3" ht="15.75" thickBot="1" x14ac:dyDescent="0.3">
      <c r="A54" s="11" t="s">
        <v>44</v>
      </c>
      <c r="B54" s="25" t="s">
        <v>45</v>
      </c>
      <c r="C54" s="26" t="s">
        <v>46</v>
      </c>
    </row>
    <row r="55" spans="1:3" ht="15.75" thickTop="1" x14ac:dyDescent="0.25"/>
    <row r="56" spans="1:3" x14ac:dyDescent="0.25">
      <c r="B56" s="29"/>
      <c r="C56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/>
  </sheetViews>
  <sheetFormatPr defaultRowHeight="15" x14ac:dyDescent="0.25"/>
  <cols>
    <col min="1" max="1" width="58.7109375" customWidth="1"/>
    <col min="2" max="3" width="13.5703125" bestFit="1" customWidth="1"/>
  </cols>
  <sheetData>
    <row r="1" spans="1:3" ht="31.5" x14ac:dyDescent="0.25">
      <c r="A1" s="49" t="s">
        <v>72</v>
      </c>
    </row>
    <row r="3" spans="1:3" ht="15.75" thickBot="1" x14ac:dyDescent="0.3">
      <c r="A3" s="1" t="s">
        <v>0</v>
      </c>
      <c r="B3" s="2" t="s">
        <v>1</v>
      </c>
      <c r="C3" s="3" t="s">
        <v>47</v>
      </c>
    </row>
    <row r="4" spans="1:3" x14ac:dyDescent="0.25">
      <c r="A4" s="30" t="s">
        <v>3</v>
      </c>
      <c r="B4" s="5"/>
      <c r="C4" s="6"/>
    </row>
    <row r="5" spans="1:3" x14ac:dyDescent="0.25">
      <c r="A5" s="31" t="s">
        <v>48</v>
      </c>
      <c r="B5" s="12">
        <v>21902246</v>
      </c>
      <c r="C5" s="14">
        <v>16257842</v>
      </c>
    </row>
    <row r="6" spans="1:3" x14ac:dyDescent="0.25">
      <c r="A6" s="31" t="s">
        <v>49</v>
      </c>
      <c r="B6" s="12">
        <v>-12482293</v>
      </c>
      <c r="C6" s="14">
        <v>-9212928</v>
      </c>
    </row>
    <row r="7" spans="1:3" ht="15.75" thickBot="1" x14ac:dyDescent="0.3">
      <c r="A7" s="31" t="s">
        <v>50</v>
      </c>
      <c r="B7" s="12">
        <v>1341</v>
      </c>
      <c r="C7" s="14">
        <v>1717236</v>
      </c>
    </row>
    <row r="8" spans="1:3" x14ac:dyDescent="0.25">
      <c r="A8" s="32" t="s">
        <v>51</v>
      </c>
      <c r="B8" s="38">
        <f>SUM(B5:B7)</f>
        <v>9421294</v>
      </c>
      <c r="C8" s="39">
        <f>SUM(C5:C7)</f>
        <v>8762150</v>
      </c>
    </row>
    <row r="9" spans="1:3" x14ac:dyDescent="0.25">
      <c r="A9" s="31"/>
      <c r="B9" s="12"/>
      <c r="C9" s="13"/>
    </row>
    <row r="10" spans="1:3" x14ac:dyDescent="0.25">
      <c r="A10" s="31" t="s">
        <v>52</v>
      </c>
      <c r="B10" s="12">
        <v>-2169159</v>
      </c>
      <c r="C10" s="13">
        <v>-1655599</v>
      </c>
    </row>
    <row r="11" spans="1:3" x14ac:dyDescent="0.25">
      <c r="A11" s="33" t="s">
        <v>53</v>
      </c>
      <c r="B11" s="40">
        <v>-1779290</v>
      </c>
      <c r="C11" s="41">
        <v>595973</v>
      </c>
    </row>
    <row r="12" spans="1:3" x14ac:dyDescent="0.25">
      <c r="A12" s="33"/>
      <c r="B12" s="40"/>
      <c r="C12" s="41"/>
    </row>
    <row r="13" spans="1:3" ht="24.75" thickBot="1" x14ac:dyDescent="0.3">
      <c r="A13" s="31" t="s">
        <v>54</v>
      </c>
      <c r="B13" s="12">
        <v>737713</v>
      </c>
      <c r="C13" s="13">
        <v>-4134855</v>
      </c>
    </row>
    <row r="14" spans="1:3" x14ac:dyDescent="0.25">
      <c r="A14" s="32" t="s">
        <v>55</v>
      </c>
      <c r="B14" s="38">
        <f>SUM(B8:B13)</f>
        <v>6210558</v>
      </c>
      <c r="C14" s="42">
        <f>SUM(C8:C13)</f>
        <v>3567669</v>
      </c>
    </row>
    <row r="15" spans="1:3" x14ac:dyDescent="0.25">
      <c r="A15" s="31" t="s">
        <v>3</v>
      </c>
      <c r="B15" s="12"/>
      <c r="C15" s="13"/>
    </row>
    <row r="16" spans="1:3" x14ac:dyDescent="0.25">
      <c r="A16" s="31" t="s">
        <v>56</v>
      </c>
      <c r="B16" s="12">
        <v>1366971</v>
      </c>
      <c r="C16" s="13">
        <v>1843826</v>
      </c>
    </row>
    <row r="17" spans="1:3" x14ac:dyDescent="0.25">
      <c r="A17" s="31" t="s">
        <v>57</v>
      </c>
      <c r="B17" s="12">
        <v>-2646271</v>
      </c>
      <c r="C17" s="13">
        <v>-1499120</v>
      </c>
    </row>
    <row r="18" spans="1:3" x14ac:dyDescent="0.25">
      <c r="A18" s="31" t="s">
        <v>58</v>
      </c>
      <c r="B18" s="17">
        <v>903</v>
      </c>
      <c r="C18" s="13">
        <v>12283</v>
      </c>
    </row>
    <row r="19" spans="1:3" x14ac:dyDescent="0.25">
      <c r="A19" s="31" t="s">
        <v>59</v>
      </c>
      <c r="B19" s="12">
        <v>3069485</v>
      </c>
      <c r="C19" s="13">
        <v>3366538</v>
      </c>
    </row>
    <row r="20" spans="1:3" ht="15.75" thickBot="1" x14ac:dyDescent="0.3">
      <c r="A20" s="34" t="s">
        <v>60</v>
      </c>
      <c r="B20" s="18">
        <v>-62080</v>
      </c>
      <c r="C20" s="21">
        <v>-70160</v>
      </c>
    </row>
    <row r="21" spans="1:3" x14ac:dyDescent="0.25">
      <c r="A21" s="35" t="s">
        <v>61</v>
      </c>
      <c r="B21" s="12">
        <f>SUM(B14:B20)</f>
        <v>7939566</v>
      </c>
      <c r="C21" s="13">
        <f>SUM(C14:C20)</f>
        <v>7221036</v>
      </c>
    </row>
    <row r="22" spans="1:3" x14ac:dyDescent="0.25">
      <c r="A22" s="31" t="s">
        <v>3</v>
      </c>
      <c r="B22" s="12"/>
      <c r="C22" s="13"/>
    </row>
    <row r="23" spans="1:3" ht="15.75" thickBot="1" x14ac:dyDescent="0.3">
      <c r="A23" s="34" t="s">
        <v>62</v>
      </c>
      <c r="B23" s="18">
        <v>-1148977</v>
      </c>
      <c r="C23" s="21">
        <v>-1783616</v>
      </c>
    </row>
    <row r="24" spans="1:3" ht="15.75" thickBot="1" x14ac:dyDescent="0.3">
      <c r="A24" s="36" t="s">
        <v>63</v>
      </c>
      <c r="B24" s="18">
        <f>SUM(B21:B23)</f>
        <v>6790589</v>
      </c>
      <c r="C24" s="21">
        <f>SUM(C21:C23)</f>
        <v>5437420</v>
      </c>
    </row>
    <row r="25" spans="1:3" x14ac:dyDescent="0.25">
      <c r="A25" s="35" t="s">
        <v>3</v>
      </c>
      <c r="B25" s="5"/>
      <c r="C25" s="6"/>
    </row>
    <row r="26" spans="1:3" x14ac:dyDescent="0.25">
      <c r="A26" s="35" t="s">
        <v>64</v>
      </c>
      <c r="B26" s="5"/>
      <c r="C26" s="6"/>
    </row>
    <row r="27" spans="1:3" ht="24.75" thickBot="1" x14ac:dyDescent="0.3">
      <c r="A27" s="34" t="s">
        <v>65</v>
      </c>
      <c r="B27" s="43">
        <v>417.95</v>
      </c>
      <c r="C27" s="3">
        <v>334.66</v>
      </c>
    </row>
    <row r="28" spans="1:3" ht="15.75" thickBot="1" x14ac:dyDescent="0.3">
      <c r="A28" s="36" t="s">
        <v>63</v>
      </c>
      <c r="B28" s="44">
        <f>B24</f>
        <v>6790589</v>
      </c>
      <c r="C28" s="21">
        <f>C24</f>
        <v>5437420</v>
      </c>
    </row>
    <row r="29" spans="1:3" x14ac:dyDescent="0.25">
      <c r="A29" s="31" t="s">
        <v>3</v>
      </c>
      <c r="B29" s="5"/>
      <c r="C29" s="6"/>
    </row>
    <row r="30" spans="1:3" ht="24" x14ac:dyDescent="0.25">
      <c r="A30" s="35" t="s">
        <v>66</v>
      </c>
      <c r="B30" s="5"/>
      <c r="C30" s="6"/>
    </row>
    <row r="31" spans="1:3" ht="24.75" thickBot="1" x14ac:dyDescent="0.3">
      <c r="A31" s="31" t="s">
        <v>67</v>
      </c>
      <c r="B31" s="12">
        <v>31554</v>
      </c>
      <c r="C31" s="14">
        <v>72401</v>
      </c>
    </row>
    <row r="32" spans="1:3" ht="15.75" thickBot="1" x14ac:dyDescent="0.3">
      <c r="A32" s="37" t="s">
        <v>68</v>
      </c>
      <c r="B32" s="27">
        <v>31554</v>
      </c>
      <c r="C32" s="16">
        <v>72401</v>
      </c>
    </row>
    <row r="33" spans="1:3" x14ac:dyDescent="0.25">
      <c r="A33" s="35" t="s">
        <v>69</v>
      </c>
      <c r="B33" s="45">
        <f>B28+B32</f>
        <v>6822143</v>
      </c>
      <c r="C33" s="46">
        <f>C28+C32</f>
        <v>5509821</v>
      </c>
    </row>
    <row r="34" spans="1:3" ht="15.75" thickBot="1" x14ac:dyDescent="0.3">
      <c r="A34" s="36" t="s">
        <v>70</v>
      </c>
      <c r="B34" s="47"/>
      <c r="C34" s="48"/>
    </row>
  </sheetData>
  <mergeCells count="5">
    <mergeCell ref="A11:A12"/>
    <mergeCell ref="B11:B12"/>
    <mergeCell ref="C11:C12"/>
    <mergeCell ref="B33:B34"/>
    <mergeCell ref="C33:C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E3" sqref="E3:E4"/>
    </sheetView>
  </sheetViews>
  <sheetFormatPr defaultRowHeight="15" x14ac:dyDescent="0.25"/>
  <cols>
    <col min="1" max="1" width="31" bestFit="1" customWidth="1"/>
    <col min="2" max="2" width="12" bestFit="1" customWidth="1"/>
    <col min="3" max="3" width="11.140625" bestFit="1" customWidth="1"/>
    <col min="4" max="4" width="9.85546875" bestFit="1" customWidth="1"/>
    <col min="5" max="5" width="10.42578125" customWidth="1"/>
    <col min="6" max="7" width="12" bestFit="1" customWidth="1"/>
    <col min="8" max="8" width="10.28515625" bestFit="1" customWidth="1"/>
  </cols>
  <sheetData>
    <row r="1" spans="1:8" ht="47.25" x14ac:dyDescent="0.25">
      <c r="A1" s="49" t="s">
        <v>89</v>
      </c>
    </row>
    <row r="3" spans="1:8" ht="130.5" customHeight="1" x14ac:dyDescent="0.25">
      <c r="A3" s="57" t="s">
        <v>73</v>
      </c>
      <c r="B3" s="63" t="s">
        <v>27</v>
      </c>
      <c r="C3" s="61" t="s">
        <v>74</v>
      </c>
      <c r="D3" s="61" t="s">
        <v>75</v>
      </c>
      <c r="E3" s="61" t="s">
        <v>76</v>
      </c>
      <c r="F3" s="61" t="s">
        <v>77</v>
      </c>
      <c r="G3" s="59" t="s">
        <v>78</v>
      </c>
    </row>
    <row r="4" spans="1:8" ht="15.75" thickBot="1" x14ac:dyDescent="0.3">
      <c r="A4" s="58"/>
      <c r="B4" s="64"/>
      <c r="C4" s="62"/>
      <c r="D4" s="62"/>
      <c r="E4" s="62"/>
      <c r="F4" s="62"/>
      <c r="G4" s="60"/>
    </row>
    <row r="5" spans="1:8" x14ac:dyDescent="0.25">
      <c r="A5" s="50" t="s">
        <v>3</v>
      </c>
      <c r="B5" s="50"/>
      <c r="C5" s="50"/>
      <c r="D5" s="50"/>
      <c r="E5" s="51"/>
      <c r="F5" s="50"/>
      <c r="G5" s="50"/>
    </row>
    <row r="6" spans="1:8" x14ac:dyDescent="0.25">
      <c r="A6" s="52" t="s">
        <v>79</v>
      </c>
      <c r="B6" s="65">
        <v>19990162</v>
      </c>
      <c r="C6" s="65">
        <v>3437245</v>
      </c>
      <c r="D6" s="65">
        <v>-289241</v>
      </c>
      <c r="E6" s="66">
        <v>0</v>
      </c>
      <c r="F6" s="65">
        <v>16857119</v>
      </c>
      <c r="G6" s="65">
        <f>SUM(B6:F6)</f>
        <v>39995285</v>
      </c>
    </row>
    <row r="7" spans="1:8" ht="15.75" thickBot="1" x14ac:dyDescent="0.3">
      <c r="A7" s="53" t="s">
        <v>80</v>
      </c>
      <c r="B7" s="67">
        <v>0</v>
      </c>
      <c r="C7" s="67">
        <v>0</v>
      </c>
      <c r="D7" s="67">
        <v>289241</v>
      </c>
      <c r="E7" s="68">
        <v>0</v>
      </c>
      <c r="F7" s="67">
        <v>-5075387</v>
      </c>
      <c r="G7" s="67">
        <f>SUM(B7:F7)</f>
        <v>-4786146</v>
      </c>
    </row>
    <row r="8" spans="1:8" ht="15.75" thickBot="1" x14ac:dyDescent="0.3">
      <c r="A8" s="54" t="s">
        <v>81</v>
      </c>
      <c r="B8" s="69">
        <f>SUM(B6:B7)</f>
        <v>19990162</v>
      </c>
      <c r="C8" s="69">
        <f>SUM(C6:C7)</f>
        <v>3437245</v>
      </c>
      <c r="D8" s="67">
        <f>SUM(D6:D7)</f>
        <v>0</v>
      </c>
      <c r="E8" s="68">
        <f>SUM(E6:E7)</f>
        <v>0</v>
      </c>
      <c r="F8" s="69">
        <f>SUM(F6:F7)</f>
        <v>11781732</v>
      </c>
      <c r="G8" s="69">
        <f>SUM(G6:G7)</f>
        <v>35209139</v>
      </c>
    </row>
    <row r="9" spans="1:8" x14ac:dyDescent="0.25">
      <c r="A9" s="52" t="s">
        <v>3</v>
      </c>
      <c r="B9" s="65"/>
      <c r="C9" s="65"/>
      <c r="D9" s="65"/>
      <c r="E9" s="66"/>
      <c r="F9" s="65"/>
      <c r="G9" s="65"/>
    </row>
    <row r="10" spans="1:8" x14ac:dyDescent="0.25">
      <c r="A10" s="50" t="s">
        <v>82</v>
      </c>
      <c r="B10" s="65">
        <v>0</v>
      </c>
      <c r="C10" s="65">
        <v>0</v>
      </c>
      <c r="D10" s="65">
        <v>0</v>
      </c>
      <c r="E10" s="66">
        <v>0</v>
      </c>
      <c r="F10" s="70">
        <v>5437420</v>
      </c>
      <c r="G10" s="70">
        <f>SUM(B10:F10)</f>
        <v>5437420</v>
      </c>
    </row>
    <row r="11" spans="1:8" ht="15.75" thickBot="1" x14ac:dyDescent="0.3">
      <c r="A11" s="53" t="s">
        <v>83</v>
      </c>
      <c r="B11" s="67">
        <v>0</v>
      </c>
      <c r="C11" s="67">
        <v>0</v>
      </c>
      <c r="D11" s="67">
        <v>0</v>
      </c>
      <c r="E11" s="71">
        <v>72401</v>
      </c>
      <c r="F11" s="67">
        <v>0</v>
      </c>
      <c r="G11" s="69">
        <f>SUM(B11:F11)</f>
        <v>72401</v>
      </c>
    </row>
    <row r="12" spans="1:8" ht="15.75" thickBot="1" x14ac:dyDescent="0.3">
      <c r="A12" s="54" t="s">
        <v>84</v>
      </c>
      <c r="B12" s="67">
        <f>SUM(B10:B11)</f>
        <v>0</v>
      </c>
      <c r="C12" s="67">
        <f>SUM(C10:C11)</f>
        <v>0</v>
      </c>
      <c r="D12" s="67">
        <f>SUM(D10:D11)</f>
        <v>0</v>
      </c>
      <c r="E12" s="71">
        <f>SUM(E10:E11)</f>
        <v>72401</v>
      </c>
      <c r="F12" s="69">
        <f>SUM(F10:F11)</f>
        <v>5437420</v>
      </c>
      <c r="G12" s="69">
        <f>SUM(G10:G11)</f>
        <v>5509821</v>
      </c>
      <c r="H12" s="29"/>
    </row>
    <row r="13" spans="1:8" x14ac:dyDescent="0.25">
      <c r="A13" s="52" t="s">
        <v>3</v>
      </c>
      <c r="B13" s="65"/>
      <c r="C13" s="65"/>
      <c r="D13" s="65"/>
      <c r="E13" s="66"/>
      <c r="F13" s="65"/>
      <c r="G13" s="65"/>
    </row>
    <row r="14" spans="1:8" ht="15.75" thickBot="1" x14ac:dyDescent="0.3">
      <c r="A14" s="53" t="s">
        <v>85</v>
      </c>
      <c r="B14" s="67">
        <v>0</v>
      </c>
      <c r="C14" s="67">
        <v>0</v>
      </c>
      <c r="D14" s="67">
        <v>0</v>
      </c>
      <c r="E14" s="68">
        <v>0</v>
      </c>
      <c r="F14" s="69">
        <v>-1151138</v>
      </c>
      <c r="G14" s="69">
        <f>SUM(B14:F14)</f>
        <v>-1151138</v>
      </c>
    </row>
    <row r="15" spans="1:8" ht="15.75" thickBot="1" x14ac:dyDescent="0.3">
      <c r="A15" s="54" t="s">
        <v>86</v>
      </c>
      <c r="B15" s="69">
        <f>B8+B12+B14</f>
        <v>19990162</v>
      </c>
      <c r="C15" s="69">
        <f t="shared" ref="C15:G15" si="0">C8+C12+C14</f>
        <v>3437245</v>
      </c>
      <c r="D15" s="67">
        <f t="shared" si="0"/>
        <v>0</v>
      </c>
      <c r="E15" s="71">
        <f t="shared" si="0"/>
        <v>72401</v>
      </c>
      <c r="F15" s="69">
        <f t="shared" si="0"/>
        <v>16068014</v>
      </c>
      <c r="G15" s="69">
        <f t="shared" si="0"/>
        <v>39567822</v>
      </c>
      <c r="H15" s="29"/>
    </row>
    <row r="16" spans="1:8" x14ac:dyDescent="0.25">
      <c r="A16" s="52" t="s">
        <v>3</v>
      </c>
      <c r="B16" s="65"/>
      <c r="C16" s="65"/>
      <c r="D16" s="65"/>
      <c r="E16" s="66"/>
      <c r="F16" s="65"/>
      <c r="G16" s="65"/>
    </row>
    <row r="17" spans="1:8" x14ac:dyDescent="0.25">
      <c r="A17" s="50" t="s">
        <v>87</v>
      </c>
      <c r="B17" s="72">
        <v>0</v>
      </c>
      <c r="C17" s="72">
        <v>0</v>
      </c>
      <c r="D17" s="72">
        <v>0</v>
      </c>
      <c r="E17" s="73">
        <v>0</v>
      </c>
      <c r="F17" s="72">
        <v>6790589</v>
      </c>
      <c r="G17" s="72">
        <f>SUM(B17:F17)</f>
        <v>6790589</v>
      </c>
    </row>
    <row r="18" spans="1:8" ht="15.75" thickBot="1" x14ac:dyDescent="0.3">
      <c r="A18" s="50" t="s">
        <v>83</v>
      </c>
      <c r="B18" s="72">
        <v>0</v>
      </c>
      <c r="C18" s="72">
        <v>0</v>
      </c>
      <c r="D18" s="72">
        <v>0</v>
      </c>
      <c r="E18" s="73">
        <v>31554</v>
      </c>
      <c r="F18" s="72">
        <v>0</v>
      </c>
      <c r="G18" s="72">
        <f>SUM(B18:F18)</f>
        <v>31554</v>
      </c>
    </row>
    <row r="19" spans="1:8" ht="15.75" thickBot="1" x14ac:dyDescent="0.3">
      <c r="A19" s="55" t="s">
        <v>84</v>
      </c>
      <c r="B19" s="74">
        <f t="shared" ref="B19:G19" si="1">SUM(B17:B18)</f>
        <v>0</v>
      </c>
      <c r="C19" s="74">
        <f t="shared" si="1"/>
        <v>0</v>
      </c>
      <c r="D19" s="74">
        <f t="shared" si="1"/>
        <v>0</v>
      </c>
      <c r="E19" s="75">
        <f t="shared" si="1"/>
        <v>31554</v>
      </c>
      <c r="F19" s="74">
        <f t="shared" si="1"/>
        <v>6790589</v>
      </c>
      <c r="G19" s="74">
        <f t="shared" si="1"/>
        <v>6822143</v>
      </c>
      <c r="H19" s="29"/>
    </row>
    <row r="20" spans="1:8" x14ac:dyDescent="0.25">
      <c r="A20" s="50" t="s">
        <v>3</v>
      </c>
      <c r="B20" s="72"/>
      <c r="C20" s="72"/>
      <c r="D20" s="72"/>
      <c r="E20" s="73"/>
      <c r="F20" s="72"/>
      <c r="G20" s="72"/>
    </row>
    <row r="21" spans="1:8" ht="15.75" thickBot="1" x14ac:dyDescent="0.3">
      <c r="A21" s="53" t="s">
        <v>85</v>
      </c>
      <c r="B21" s="76">
        <v>0</v>
      </c>
      <c r="C21" s="76">
        <v>0</v>
      </c>
      <c r="D21" s="76">
        <v>0</v>
      </c>
      <c r="E21" s="77">
        <v>0</v>
      </c>
      <c r="F21" s="76">
        <v>-1331236</v>
      </c>
      <c r="G21" s="76">
        <f>SUM(B21:F21)</f>
        <v>-1331236</v>
      </c>
    </row>
    <row r="22" spans="1:8" ht="15.75" thickBot="1" x14ac:dyDescent="0.3">
      <c r="A22" s="56" t="s">
        <v>88</v>
      </c>
      <c r="B22" s="78">
        <f t="shared" ref="B22:G22" si="2">B15+B19+B21</f>
        <v>19990162</v>
      </c>
      <c r="C22" s="78">
        <f t="shared" si="2"/>
        <v>3437245</v>
      </c>
      <c r="D22" s="79">
        <f t="shared" si="2"/>
        <v>0</v>
      </c>
      <c r="E22" s="80">
        <f t="shared" si="2"/>
        <v>103955</v>
      </c>
      <c r="F22" s="79">
        <f t="shared" si="2"/>
        <v>21527367</v>
      </c>
      <c r="G22" s="79">
        <f t="shared" si="2"/>
        <v>45058729</v>
      </c>
      <c r="H22" s="29"/>
    </row>
    <row r="23" spans="1:8" ht="15.75" thickTop="1" x14ac:dyDescent="0.25"/>
  </sheetData>
  <mergeCells count="7">
    <mergeCell ref="A3:A4"/>
    <mergeCell ref="C3:C4"/>
    <mergeCell ref="D3:D4"/>
    <mergeCell ref="E3:E4"/>
    <mergeCell ref="F3:F4"/>
    <mergeCell ref="G3:G4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C41" sqref="C41"/>
    </sheetView>
  </sheetViews>
  <sheetFormatPr defaultRowHeight="15" x14ac:dyDescent="0.25"/>
  <cols>
    <col min="1" max="1" width="64.140625" bestFit="1" customWidth="1"/>
    <col min="2" max="3" width="16.140625" customWidth="1"/>
  </cols>
  <sheetData>
    <row r="1" spans="1:3" ht="31.5" x14ac:dyDescent="0.25">
      <c r="A1" s="49" t="s">
        <v>90</v>
      </c>
    </row>
    <row r="3" spans="1:3" ht="15.75" thickBot="1" x14ac:dyDescent="0.3">
      <c r="A3" s="1" t="s">
        <v>0</v>
      </c>
      <c r="B3" s="81" t="s">
        <v>1</v>
      </c>
      <c r="C3" s="82" t="s">
        <v>2</v>
      </c>
    </row>
    <row r="4" spans="1:3" x14ac:dyDescent="0.25">
      <c r="A4" s="30" t="s">
        <v>3</v>
      </c>
      <c r="B4" s="35"/>
      <c r="C4" s="31"/>
    </row>
    <row r="5" spans="1:3" x14ac:dyDescent="0.25">
      <c r="A5" s="5" t="s">
        <v>91</v>
      </c>
      <c r="B5" s="35"/>
      <c r="C5" s="31"/>
    </row>
    <row r="6" spans="1:3" x14ac:dyDescent="0.25">
      <c r="A6" s="6" t="s">
        <v>92</v>
      </c>
      <c r="B6" s="83">
        <v>1005190</v>
      </c>
      <c r="C6" s="84">
        <v>371660</v>
      </c>
    </row>
    <row r="7" spans="1:3" x14ac:dyDescent="0.25">
      <c r="A7" s="6" t="s">
        <v>93</v>
      </c>
      <c r="B7" s="83">
        <v>3798385</v>
      </c>
      <c r="C7" s="84">
        <v>3618776</v>
      </c>
    </row>
    <row r="8" spans="1:3" x14ac:dyDescent="0.25">
      <c r="A8" s="6" t="s">
        <v>94</v>
      </c>
      <c r="B8" s="83">
        <v>14177890</v>
      </c>
      <c r="C8" s="84">
        <v>8177689</v>
      </c>
    </row>
    <row r="9" spans="1:3" x14ac:dyDescent="0.25">
      <c r="A9" s="6" t="s">
        <v>95</v>
      </c>
      <c r="B9" s="83">
        <v>1963312</v>
      </c>
      <c r="C9" s="84">
        <v>2692071</v>
      </c>
    </row>
    <row r="10" spans="1:3" x14ac:dyDescent="0.25">
      <c r="A10" s="6" t="s">
        <v>96</v>
      </c>
      <c r="B10" s="83">
        <v>3415980</v>
      </c>
      <c r="C10" s="84">
        <v>1682442</v>
      </c>
    </row>
    <row r="11" spans="1:3" x14ac:dyDescent="0.25">
      <c r="A11" s="6" t="s">
        <v>97</v>
      </c>
      <c r="B11" s="83">
        <v>-1193787</v>
      </c>
      <c r="C11" s="84">
        <v>-838383</v>
      </c>
    </row>
    <row r="12" spans="1:3" x14ac:dyDescent="0.25">
      <c r="A12" s="6" t="s">
        <v>98</v>
      </c>
      <c r="B12" s="83">
        <v>-48501</v>
      </c>
      <c r="C12" s="84">
        <v>-35260</v>
      </c>
    </row>
    <row r="13" spans="1:3" x14ac:dyDescent="0.25">
      <c r="A13" s="6" t="s">
        <v>99</v>
      </c>
      <c r="B13" s="83">
        <v>-1129765</v>
      </c>
      <c r="C13" s="84">
        <v>-721889</v>
      </c>
    </row>
    <row r="14" spans="1:3" x14ac:dyDescent="0.25">
      <c r="A14" s="6" t="s">
        <v>100</v>
      </c>
      <c r="B14" s="83">
        <v>-2891302</v>
      </c>
      <c r="C14" s="84">
        <v>-2130603</v>
      </c>
    </row>
    <row r="15" spans="1:3" x14ac:dyDescent="0.25">
      <c r="A15" s="6" t="s">
        <v>101</v>
      </c>
      <c r="B15" s="83">
        <v>-1719946</v>
      </c>
      <c r="C15" s="84">
        <v>-1533738</v>
      </c>
    </row>
    <row r="16" spans="1:3" x14ac:dyDescent="0.25">
      <c r="A16" s="6" t="s">
        <v>102</v>
      </c>
      <c r="B16" s="83">
        <v>-667374</v>
      </c>
      <c r="C16" s="84">
        <v>-445044</v>
      </c>
    </row>
    <row r="17" spans="1:3" ht="15.75" thickBot="1" x14ac:dyDescent="0.3">
      <c r="A17" s="6" t="s">
        <v>103</v>
      </c>
      <c r="B17" s="83">
        <v>-4149955</v>
      </c>
      <c r="C17" s="84">
        <v>-1867856</v>
      </c>
    </row>
    <row r="18" spans="1:3" ht="15.75" thickBot="1" x14ac:dyDescent="0.3">
      <c r="A18" s="24" t="s">
        <v>104</v>
      </c>
      <c r="B18" s="85">
        <f>SUM(B6:B17)</f>
        <v>12560127</v>
      </c>
      <c r="C18" s="86">
        <f>SUM(C6:C17)</f>
        <v>8969865</v>
      </c>
    </row>
    <row r="19" spans="1:3" x14ac:dyDescent="0.25">
      <c r="A19" s="6" t="s">
        <v>3</v>
      </c>
      <c r="B19" s="83"/>
      <c r="C19" s="84"/>
    </row>
    <row r="20" spans="1:3" x14ac:dyDescent="0.25">
      <c r="A20" s="5" t="s">
        <v>105</v>
      </c>
      <c r="B20" s="83"/>
      <c r="C20" s="84"/>
    </row>
    <row r="21" spans="1:3" x14ac:dyDescent="0.25">
      <c r="A21" s="6" t="s">
        <v>106</v>
      </c>
      <c r="B21" s="83">
        <v>-3165321</v>
      </c>
      <c r="C21" s="84">
        <v>-18490293</v>
      </c>
    </row>
    <row r="22" spans="1:3" x14ac:dyDescent="0.25">
      <c r="A22" s="6" t="s">
        <v>107</v>
      </c>
      <c r="B22" s="83">
        <v>-96307</v>
      </c>
      <c r="C22" s="84">
        <v>-51170</v>
      </c>
    </row>
    <row r="23" spans="1:3" x14ac:dyDescent="0.25">
      <c r="A23" s="6" t="s">
        <v>108</v>
      </c>
      <c r="B23" s="83">
        <v>0</v>
      </c>
      <c r="C23" s="84">
        <v>-2549463</v>
      </c>
    </row>
    <row r="24" spans="1:3" x14ac:dyDescent="0.25">
      <c r="A24" s="6" t="s">
        <v>109</v>
      </c>
      <c r="B24" s="83">
        <v>2742537</v>
      </c>
      <c r="C24" s="84">
        <v>1158371</v>
      </c>
    </row>
    <row r="25" spans="1:3" x14ac:dyDescent="0.25">
      <c r="A25" s="6" t="s">
        <v>110</v>
      </c>
      <c r="B25" s="83">
        <v>-424496</v>
      </c>
      <c r="C25" s="84">
        <v>-20203473</v>
      </c>
    </row>
    <row r="26" spans="1:3" x14ac:dyDescent="0.25">
      <c r="A26" s="6" t="s">
        <v>111</v>
      </c>
      <c r="B26" s="83">
        <v>27213777</v>
      </c>
      <c r="C26" s="84">
        <v>44141772</v>
      </c>
    </row>
    <row r="27" spans="1:3" ht="15.75" thickBot="1" x14ac:dyDescent="0.3">
      <c r="A27" s="6" t="s">
        <v>112</v>
      </c>
      <c r="B27" s="83">
        <v>2214745</v>
      </c>
      <c r="C27" s="84">
        <v>-174905</v>
      </c>
    </row>
    <row r="28" spans="1:3" ht="15.75" thickBot="1" x14ac:dyDescent="0.3">
      <c r="A28" s="24" t="s">
        <v>113</v>
      </c>
      <c r="B28" s="85">
        <f>SUM(B21:B27)</f>
        <v>28484935</v>
      </c>
      <c r="C28" s="86">
        <f>SUM(C21:C27)</f>
        <v>3830839</v>
      </c>
    </row>
    <row r="29" spans="1:3" x14ac:dyDescent="0.25">
      <c r="A29" s="6"/>
      <c r="B29" s="35"/>
      <c r="C29" s="31"/>
    </row>
    <row r="30" spans="1:3" x14ac:dyDescent="0.25">
      <c r="A30" s="5" t="s">
        <v>114</v>
      </c>
      <c r="B30" s="35"/>
      <c r="C30" s="31"/>
    </row>
    <row r="31" spans="1:3" x14ac:dyDescent="0.25">
      <c r="A31" s="6" t="s">
        <v>115</v>
      </c>
      <c r="B31" s="83">
        <v>2280184</v>
      </c>
      <c r="C31" s="84">
        <v>34527713</v>
      </c>
    </row>
    <row r="32" spans="1:3" x14ac:dyDescent="0.25">
      <c r="A32" s="6" t="s">
        <v>116</v>
      </c>
      <c r="B32" s="83">
        <v>5203442</v>
      </c>
      <c r="C32" s="84">
        <v>20000000</v>
      </c>
    </row>
    <row r="33" spans="1:3" x14ac:dyDescent="0.25">
      <c r="A33" s="6" t="s">
        <v>117</v>
      </c>
      <c r="B33" s="83">
        <v>-15154644</v>
      </c>
      <c r="C33" s="84">
        <v>-81244543</v>
      </c>
    </row>
    <row r="34" spans="1:3" x14ac:dyDescent="0.25">
      <c r="A34" s="6" t="s">
        <v>118</v>
      </c>
      <c r="B34" s="83">
        <v>-20000000</v>
      </c>
      <c r="C34" s="84">
        <v>0</v>
      </c>
    </row>
    <row r="35" spans="1:3" ht="15.75" thickBot="1" x14ac:dyDescent="0.3">
      <c r="A35" s="6" t="s">
        <v>119</v>
      </c>
      <c r="B35" s="83">
        <v>-1331236</v>
      </c>
      <c r="C35" s="84">
        <v>-1151138</v>
      </c>
    </row>
    <row r="36" spans="1:3" ht="15.75" thickBot="1" x14ac:dyDescent="0.3">
      <c r="A36" s="24" t="s">
        <v>120</v>
      </c>
      <c r="B36" s="85">
        <f>SUM(B31:B35)</f>
        <v>-29002254</v>
      </c>
      <c r="C36" s="86">
        <f>SUM(C31:C35)</f>
        <v>-27867968</v>
      </c>
    </row>
    <row r="37" spans="1:3" x14ac:dyDescent="0.25">
      <c r="A37" s="5" t="s">
        <v>121</v>
      </c>
      <c r="B37" s="83">
        <f>B18+B28+B36:B36</f>
        <v>12042808</v>
      </c>
      <c r="C37" s="84">
        <f>C18+C28+C36:C36</f>
        <v>-15067264</v>
      </c>
    </row>
    <row r="38" spans="1:3" x14ac:dyDescent="0.25">
      <c r="A38" s="5" t="s">
        <v>3</v>
      </c>
      <c r="B38" s="83"/>
      <c r="C38" s="84"/>
    </row>
    <row r="39" spans="1:3" x14ac:dyDescent="0.25">
      <c r="A39" s="6" t="s">
        <v>122</v>
      </c>
      <c r="B39" s="83">
        <v>-951</v>
      </c>
      <c r="C39" s="84">
        <v>0</v>
      </c>
    </row>
    <row r="40" spans="1:3" ht="15.75" thickBot="1" x14ac:dyDescent="0.3">
      <c r="A40" s="6" t="s">
        <v>123</v>
      </c>
      <c r="B40" s="83">
        <f>C41</f>
        <v>11305249</v>
      </c>
      <c r="C40" s="84">
        <v>26372513</v>
      </c>
    </row>
    <row r="41" spans="1:3" ht="15.75" thickBot="1" x14ac:dyDescent="0.3">
      <c r="A41" s="87" t="s">
        <v>124</v>
      </c>
      <c r="B41" s="88">
        <f>B37+B39+B40</f>
        <v>23347106</v>
      </c>
      <c r="C41" s="89">
        <f>C37+C39+C40</f>
        <v>11305249</v>
      </c>
    </row>
    <row r="42" spans="1:3" ht="15.75" thickTop="1" x14ac:dyDescent="0.25">
      <c r="B42" s="29"/>
      <c r="C42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Ф1</vt:lpstr>
      <vt:lpstr>Ф2</vt:lpstr>
      <vt:lpstr>Ф3</vt:lpstr>
      <vt:lpstr>Ф4</vt:lpstr>
      <vt:lpstr>Ф4!_Hlk507507363</vt:lpstr>
      <vt:lpstr>Ф4!OLE_LINK15</vt:lpstr>
      <vt:lpstr>Ф4!OLE_LINK16</vt:lpstr>
      <vt:lpstr>Ф1!OLE_LINK21</vt:lpstr>
      <vt:lpstr>Ф2!OLE_LINK6</vt:lpstr>
      <vt:lpstr>Ф4!OLE_LINK8</vt:lpstr>
      <vt:lpstr>Ф4!OLE_LINK9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Карабеков Олжас</dc:creator>
  <cp:lastModifiedBy>Карабеков Олжас</cp:lastModifiedBy>
  <dcterms:created xsi:type="dcterms:W3CDTF">2020-06-03T04:42:01Z</dcterms:created>
  <dcterms:modified xsi:type="dcterms:W3CDTF">2020-06-03T05:02:31Z</dcterms:modified>
</cp:coreProperties>
</file>