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alimova\Desktop\2222222КАСЕ\"/>
    </mc:Choice>
  </mc:AlternateContent>
  <bookViews>
    <workbookView xWindow="0" yWindow="0" windowWidth="23040" windowHeight="8685" activeTab="2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D28" i="2" l="1"/>
  <c r="D28" i="3"/>
  <c r="B27" i="3"/>
  <c r="D47" i="4"/>
  <c r="B46" i="4"/>
  <c r="D38" i="2"/>
  <c r="B37" i="2"/>
  <c r="E9" i="2" l="1"/>
  <c r="D18" i="4" l="1"/>
  <c r="E32" i="4" l="1"/>
  <c r="D32" i="4"/>
  <c r="F8" i="3" l="1"/>
  <c r="E26" i="4" l="1"/>
  <c r="E19" i="4"/>
  <c r="E8" i="4"/>
  <c r="E11" i="2"/>
  <c r="E19" i="2" s="1"/>
  <c r="E22" i="2" s="1"/>
  <c r="E25" i="2" s="1"/>
  <c r="E33" i="4" l="1"/>
  <c r="E37" i="4" s="1"/>
  <c r="D33" i="2" l="1"/>
  <c r="D42" i="4" s="1"/>
  <c r="D23" i="3" s="1"/>
  <c r="D7" i="2" l="1"/>
  <c r="D8" i="4" s="1"/>
  <c r="B41" i="2"/>
  <c r="B50" i="4" s="1"/>
  <c r="B31" i="3" s="1"/>
  <c r="D26" i="4" l="1"/>
  <c r="D19" i="4"/>
  <c r="D33" i="4" l="1"/>
  <c r="D37" i="4" s="1"/>
  <c r="D38" i="4" s="1"/>
  <c r="F17" i="3"/>
  <c r="D16" i="3"/>
  <c r="F15" i="3"/>
  <c r="D13" i="3"/>
  <c r="D18" i="3" s="1"/>
  <c r="F12" i="3"/>
  <c r="E11" i="3"/>
  <c r="E13" i="3" s="1"/>
  <c r="D11" i="3"/>
  <c r="F11" i="3" l="1"/>
  <c r="F13" i="3"/>
  <c r="F9" i="3"/>
  <c r="E49" i="1" l="1"/>
  <c r="E41" i="1"/>
  <c r="E34" i="1"/>
  <c r="E27" i="1"/>
  <c r="E18" i="1"/>
  <c r="E28" i="1" l="1"/>
  <c r="E50" i="1"/>
  <c r="D11" i="2"/>
  <c r="D49" i="1"/>
  <c r="D41" i="1"/>
  <c r="D34" i="1"/>
  <c r="D27" i="1"/>
  <c r="D18" i="1"/>
  <c r="D19" i="2" l="1"/>
  <c r="E51" i="1"/>
  <c r="D50" i="1"/>
  <c r="D28" i="1"/>
  <c r="D22" i="2" l="1"/>
  <c r="E52" i="1"/>
  <c r="D51" i="1"/>
  <c r="D25" i="2" l="1"/>
  <c r="D52" i="1"/>
  <c r="E14" i="3" l="1"/>
  <c r="F14" i="3" l="1"/>
  <c r="E16" i="3"/>
  <c r="F16" i="3" l="1"/>
  <c r="E18" i="3"/>
  <c r="E19" i="3" l="1"/>
  <c r="F18" i="3"/>
  <c r="F19" i="3" s="1"/>
</calcChain>
</file>

<file path=xl/sharedStrings.xml><?xml version="1.0" encoding="utf-8"?>
<sst xmlns="http://schemas.openxmlformats.org/spreadsheetml/2006/main" count="133" uniqueCount="106">
  <si>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</si>
  <si>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</si>
  <si>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</si>
  <si>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</si>
  <si>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</si>
  <si>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</si>
  <si>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</si>
  <si>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</si>
  <si>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</si>
  <si>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</si>
  <si>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</si>
  <si>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</si>
  <si>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</si>
  <si>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</si>
  <si>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</si>
  <si>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</si>
  <si>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</si>
  <si>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</si>
  <si>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</si>
  <si>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</si>
  <si>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</si>
  <si>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</si>
  <si>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</si>
  <si>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</si>
  <si>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</si>
  <si>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</si>
  <si>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</si>
  <si>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</si>
  <si>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</si>
  <si>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Контрактные обязательства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</si>
  <si>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</si>
  <si>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</si>
  <si>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</si>
  <si>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</si>
  <si>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</si>
  <si>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</si>
  <si>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</si>
  <si>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</si>
  <si>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</si>
  <si>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</si>
  <si>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</si>
  <si>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</si>
  <si>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</si>
  <si>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</si>
  <si>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</si>
  <si>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(Обесценение)/восстановление финансовых активов</t>
  </si>
  <si>
    <t>Чистый доход/(убыток) от курсовой разницы</t>
  </si>
  <si>
    <t>Расходы по корпоративному подоходному налогу</t>
  </si>
  <si>
    <t>Убыток за год</t>
  </si>
  <si>
    <t>Прочий совокупный доход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</si>
  <si>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</si>
  <si>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</si>
  <si>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</si>
  <si>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</si>
  <si>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</si>
  <si>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</si>
  <si>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</si>
  <si>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</si>
  <si>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</si>
  <si>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</si>
  <si>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</si>
  <si>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</si>
  <si>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</si>
  <si>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</si>
  <si>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</si>
  <si>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</si>
  <si>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</si>
  <si>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</si>
  <si>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Увеличение денежных средств, ограниченных в использовании</t>
  </si>
  <si>
    <t>Закрытие банковских вкладов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</si>
  <si>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</si>
  <si>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</si>
  <si>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</si>
  <si>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</si>
  <si>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</si>
  <si>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</si>
  <si>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 xml:space="preserve">Долгосрочные займы полученные </t>
  </si>
  <si>
    <t>Краткосрочные вознаграждения к выплате</t>
  </si>
  <si>
    <t>Прочие краткосрочные обязательства</t>
  </si>
  <si>
    <t xml:space="preserve">Проценты уплаченные </t>
  </si>
  <si>
    <t>Резерв на обесценение НДС к возмещению</t>
  </si>
  <si>
    <t>31 декабря 2023 года</t>
  </si>
  <si>
    <t xml:space="preserve">На 31 декабря 2023 года </t>
  </si>
  <si>
    <t>Доходы от операционной аренды, нетто</t>
  </si>
  <si>
    <t>Предоплата по текущему КПН</t>
  </si>
  <si>
    <t>Авансы выплаченные приобретение основных средств и строительство долгосрочных активов</t>
  </si>
  <si>
    <t>Авансы полученные от Акционера за простые акции</t>
  </si>
  <si>
    <t>Поступления от размещения акций</t>
  </si>
  <si>
    <t>Поступления по долгосрочным займам полученным</t>
  </si>
  <si>
    <t xml:space="preserve">Эффект изменения обменного курса на денежные средства </t>
  </si>
  <si>
    <t>На 1 января 2023 года</t>
  </si>
  <si>
    <t>Прибыль (убыток) до налогообложения</t>
  </si>
  <si>
    <t>Прибыль (убыток) после налогообложения</t>
  </si>
  <si>
    <t>Итого совокупный прибыль (убыток) на конец отчетного периода</t>
  </si>
  <si>
    <t>Прибыль (убыток) на акцию</t>
  </si>
  <si>
    <t>5, 7, 13</t>
  </si>
  <si>
    <t>ПО СОСТОЯНИЮ НА 30 СЕНТЯБРЯ 2024 ГОДА</t>
  </si>
  <si>
    <t xml:space="preserve">Тлеулин А.С. </t>
  </si>
  <si>
    <t xml:space="preserve">08 ноября 2024 года </t>
  </si>
  <si>
    <t>30 сентября 2024 года</t>
  </si>
  <si>
    <t>30 сентября 2023 года</t>
  </si>
  <si>
    <t>ЗА ДЕВЯТЬ МЕСЯЦЕВ, ЗАКОНЧИВШИХСЯ 30 СЕНТЯБРЯ 2024 ГОДА</t>
  </si>
  <si>
    <t>На 30 сентября 2024 года</t>
  </si>
  <si>
    <t>И.о. главного бухгалтера</t>
  </si>
  <si>
    <t>Алимова Г.С.</t>
  </si>
  <si>
    <t>Денежные средства и их эквиваленты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</si>
</sst>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6" fontId="2" fillId="0" borderId="0" xfId="1" applyNumberFormat="1" applyFont="1"/>
    <xf numFmtId="14" fontId="3" fillId="0" borderId="1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/>
    <xf numFmtId="3" fontId="2" fillId="0" borderId="0" xfId="1" applyNumberFormat="1" applyFont="1" applyFill="1"/>
    <xf numFmtId="3" fontId="2" fillId="0" borderId="4" xfId="1" applyNumberFormat="1" applyFont="1" applyFill="1" applyBorder="1"/>
    <xf numFmtId="3" fontId="3" fillId="0" borderId="3" xfId="1" applyNumberFormat="1" applyFont="1" applyFill="1" applyBorder="1"/>
    <xf numFmtId="3" fontId="10" fillId="0" borderId="0" xfId="1" applyNumberFormat="1" applyFont="1" applyFill="1"/>
    <xf numFmtId="3" fontId="3" fillId="0" borderId="0" xfId="0" applyNumberFormat="1" applyFont="1" applyFill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2" fillId="0" borderId="0" xfId="0" applyNumberFormat="1" applyFont="1"/>
    <xf numFmtId="43" fontId="2" fillId="0" borderId="0" xfId="1" applyFont="1" applyFill="1"/>
    <xf numFmtId="165" fontId="2" fillId="0" borderId="4" xfId="1" applyNumberFormat="1" applyFont="1" applyFill="1" applyBorder="1"/>
    <xf numFmtId="165" fontId="2" fillId="0" borderId="0" xfId="2" applyNumberFormat="1" applyFont="1"/>
    <xf numFmtId="0" fontId="1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 3" xfId="2"/>
    <cellStyle name="Normal 123" xfId="5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I70"/>
  <sheetViews>
    <sheetView topLeftCell="A19" zoomScale="70" zoomScaleNormal="70" workbookViewId="0">
      <selection activeCell="D62" sqref="D62"/>
    </sheetView>
  </sheetViews>
  <sheetFormatPr defaultColWidth="8.7109375" defaultRowHeight="12.75" x14ac:dyDescent="0.2"/>
  <cols>
    <col min="1" max="1" width="8.7109375" style="1"/>
    <col min="2" max="2" width="55.7109375" style="1" customWidth="1"/>
    <col min="3" max="3" width="11.7109375" style="70" customWidth="1"/>
    <col min="4" max="4" width="21.7109375" style="70" customWidth="1"/>
    <col min="5" max="5" width="21.7109375" style="1" customWidth="1"/>
    <col min="6" max="7" width="8.7109375" style="1"/>
    <col min="8" max="9" width="9.5703125" style="1" bestFit="1" customWidth="1"/>
    <col min="10" max="16384" width="8.7109375" style="1"/>
  </cols>
  <sheetData>
    <row r="2" spans="2:5" x14ac:dyDescent="0.2">
      <c r="B2" s="8" t="s">
        <v>34</v>
      </c>
    </row>
    <row r="3" spans="2:5" x14ac:dyDescent="0.2">
      <c r="B3" s="8"/>
    </row>
    <row r="4" spans="2:5" x14ac:dyDescent="0.2">
      <c r="B4" s="8" t="s">
        <v>35</v>
      </c>
    </row>
    <row r="5" spans="2:5" x14ac:dyDescent="0.2">
      <c r="B5" s="8" t="s">
        <v>96</v>
      </c>
    </row>
    <row r="6" spans="2:5" x14ac:dyDescent="0.2">
      <c r="B6" s="8"/>
    </row>
    <row r="7" spans="2:5" ht="13.5" thickBot="1" x14ac:dyDescent="0.25">
      <c r="B7" s="11"/>
      <c r="C7" s="71"/>
      <c r="D7" s="71"/>
      <c r="E7" s="5"/>
    </row>
    <row r="8" spans="2:5" ht="27.75" customHeight="1" thickBot="1" x14ac:dyDescent="0.25">
      <c r="B8" s="20" t="s">
        <v>0</v>
      </c>
      <c r="C8" s="76" t="s">
        <v>1</v>
      </c>
      <c r="D8" s="77" t="s">
        <v>99</v>
      </c>
      <c r="E8" s="18" t="s">
        <v>81</v>
      </c>
    </row>
    <row r="9" spans="2:5" x14ac:dyDescent="0.2">
      <c r="B9" s="8" t="s">
        <v>2</v>
      </c>
      <c r="C9" s="73"/>
      <c r="D9" s="73"/>
      <c r="E9" s="73"/>
    </row>
    <row r="10" spans="2:5" x14ac:dyDescent="0.2">
      <c r="B10" s="8" t="s">
        <v>3</v>
      </c>
      <c r="E10" s="70"/>
    </row>
    <row r="11" spans="2:5" x14ac:dyDescent="0.2">
      <c r="B11" s="9" t="s">
        <v>4</v>
      </c>
      <c r="C11" s="78"/>
      <c r="D11" s="86">
        <v>89368271</v>
      </c>
      <c r="E11" s="86">
        <v>71214207</v>
      </c>
    </row>
    <row r="12" spans="2:5" x14ac:dyDescent="0.2">
      <c r="B12" s="9" t="s">
        <v>5</v>
      </c>
      <c r="C12" s="61"/>
      <c r="D12" s="86">
        <v>58680</v>
      </c>
      <c r="E12" s="86">
        <v>72466</v>
      </c>
    </row>
    <row r="13" spans="2:5" x14ac:dyDescent="0.2">
      <c r="B13" s="9" t="s">
        <v>6</v>
      </c>
      <c r="C13" s="61">
        <v>6</v>
      </c>
      <c r="D13" s="86">
        <v>32724224</v>
      </c>
      <c r="E13" s="86">
        <v>35696169</v>
      </c>
    </row>
    <row r="14" spans="2:5" x14ac:dyDescent="0.2">
      <c r="B14" s="9" t="s">
        <v>7</v>
      </c>
      <c r="C14" s="61">
        <v>10</v>
      </c>
      <c r="D14" s="86">
        <v>2488201</v>
      </c>
      <c r="E14" s="86">
        <v>2343861</v>
      </c>
    </row>
    <row r="15" spans="2:5" x14ac:dyDescent="0.2">
      <c r="B15" s="9" t="s">
        <v>8</v>
      </c>
      <c r="C15" s="61">
        <v>8</v>
      </c>
      <c r="D15" s="86">
        <v>3261022</v>
      </c>
      <c r="E15" s="86">
        <v>3178028</v>
      </c>
    </row>
    <row r="16" spans="2:5" x14ac:dyDescent="0.2">
      <c r="B16" s="9" t="s">
        <v>9</v>
      </c>
      <c r="C16" s="61">
        <v>7</v>
      </c>
      <c r="D16" s="86">
        <v>1788009</v>
      </c>
      <c r="E16" s="86">
        <v>1705671</v>
      </c>
    </row>
    <row r="17" spans="2:5" ht="13.5" thickBot="1" x14ac:dyDescent="0.25">
      <c r="B17" s="9" t="s">
        <v>10</v>
      </c>
      <c r="C17" s="61">
        <v>9</v>
      </c>
      <c r="D17" s="87">
        <v>3603136</v>
      </c>
      <c r="E17" s="86">
        <v>2851589</v>
      </c>
    </row>
    <row r="18" spans="2:5" ht="13.5" thickBot="1" x14ac:dyDescent="0.25">
      <c r="B18" s="10" t="s">
        <v>11</v>
      </c>
      <c r="C18" s="69"/>
      <c r="D18" s="88">
        <f>SUM(D11:D17)</f>
        <v>133291543</v>
      </c>
      <c r="E18" s="88">
        <f>SUM(E11:E17)</f>
        <v>117061991</v>
      </c>
    </row>
    <row r="19" spans="2:5" x14ac:dyDescent="0.2">
      <c r="B19" s="4"/>
      <c r="D19" s="86"/>
      <c r="E19" s="86"/>
    </row>
    <row r="20" spans="2:5" x14ac:dyDescent="0.2">
      <c r="B20" s="8" t="s">
        <v>12</v>
      </c>
      <c r="D20" s="86"/>
      <c r="E20" s="86"/>
    </row>
    <row r="21" spans="2:5" x14ac:dyDescent="0.2">
      <c r="B21" s="9" t="s">
        <v>6</v>
      </c>
      <c r="C21" s="61">
        <v>6</v>
      </c>
      <c r="D21" s="86">
        <v>15288</v>
      </c>
      <c r="E21" s="86">
        <v>12970</v>
      </c>
    </row>
    <row r="22" spans="2:5" x14ac:dyDescent="0.2">
      <c r="B22" s="9" t="s">
        <v>7</v>
      </c>
      <c r="C22" s="61">
        <v>10</v>
      </c>
      <c r="D22" s="86">
        <v>34786</v>
      </c>
      <c r="E22" s="86">
        <v>38099</v>
      </c>
    </row>
    <row r="23" spans="2:5" x14ac:dyDescent="0.2">
      <c r="B23" s="9" t="s">
        <v>84</v>
      </c>
      <c r="C23" s="61"/>
      <c r="D23" s="86">
        <v>23898</v>
      </c>
      <c r="E23" s="86">
        <v>4406</v>
      </c>
    </row>
    <row r="24" spans="2:5" x14ac:dyDescent="0.2">
      <c r="B24" s="9" t="s">
        <v>13</v>
      </c>
      <c r="C24" s="61"/>
      <c r="D24" s="86">
        <v>18735</v>
      </c>
      <c r="E24" s="86">
        <v>16953</v>
      </c>
    </row>
    <row r="25" spans="2:5" x14ac:dyDescent="0.2">
      <c r="B25" s="9" t="s">
        <v>14</v>
      </c>
      <c r="C25" s="61">
        <v>13</v>
      </c>
      <c r="D25" s="86">
        <v>239258</v>
      </c>
      <c r="E25" s="86">
        <v>706666</v>
      </c>
    </row>
    <row r="26" spans="2:5" ht="13.5" thickBot="1" x14ac:dyDescent="0.25">
      <c r="B26" s="9" t="s">
        <v>15</v>
      </c>
      <c r="C26" s="61">
        <v>5</v>
      </c>
      <c r="D26" s="86">
        <v>79185</v>
      </c>
      <c r="E26" s="87">
        <v>167741</v>
      </c>
    </row>
    <row r="27" spans="2:5" ht="13.5" thickBot="1" x14ac:dyDescent="0.25">
      <c r="B27" s="10" t="s">
        <v>16</v>
      </c>
      <c r="C27" s="69"/>
      <c r="D27" s="88">
        <f>SUM(D21:D26)</f>
        <v>411150</v>
      </c>
      <c r="E27" s="88">
        <f>SUM(E21:E26)</f>
        <v>946835</v>
      </c>
    </row>
    <row r="28" spans="2:5" ht="13.5" thickBot="1" x14ac:dyDescent="0.25">
      <c r="B28" s="11" t="s">
        <v>17</v>
      </c>
      <c r="C28" s="71"/>
      <c r="D28" s="88">
        <f>D18+D27</f>
        <v>133702693</v>
      </c>
      <c r="E28" s="88">
        <f>E18+E27</f>
        <v>118008826</v>
      </c>
    </row>
    <row r="29" spans="2:5" x14ac:dyDescent="0.2">
      <c r="B29" s="4"/>
      <c r="D29" s="86"/>
      <c r="E29" s="86"/>
    </row>
    <row r="30" spans="2:5" x14ac:dyDescent="0.2">
      <c r="B30" s="8" t="s">
        <v>18</v>
      </c>
      <c r="C30" s="61"/>
      <c r="D30" s="86"/>
      <c r="E30" s="86"/>
    </row>
    <row r="31" spans="2:5" x14ac:dyDescent="0.2">
      <c r="B31" s="8" t="s">
        <v>19</v>
      </c>
      <c r="C31" s="67"/>
      <c r="D31" s="86"/>
      <c r="E31" s="86"/>
    </row>
    <row r="32" spans="2:5" x14ac:dyDescent="0.2">
      <c r="B32" s="9" t="s">
        <v>20</v>
      </c>
      <c r="C32" s="61">
        <v>11</v>
      </c>
      <c r="D32" s="86">
        <v>78678447</v>
      </c>
      <c r="E32" s="86">
        <v>74578542</v>
      </c>
    </row>
    <row r="33" spans="2:9" ht="13.5" thickBot="1" x14ac:dyDescent="0.25">
      <c r="B33" s="12" t="s">
        <v>21</v>
      </c>
      <c r="C33" s="65"/>
      <c r="D33" s="103">
        <v>-5916487</v>
      </c>
      <c r="E33" s="103">
        <v>-5019241</v>
      </c>
    </row>
    <row r="34" spans="2:9" ht="13.5" thickBot="1" x14ac:dyDescent="0.25">
      <c r="B34" s="11" t="s">
        <v>22</v>
      </c>
      <c r="C34" s="66"/>
      <c r="D34" s="88">
        <f>SUM(D32:D33)</f>
        <v>72761960</v>
      </c>
      <c r="E34" s="88">
        <f>SUM(E32:E33)</f>
        <v>69559301</v>
      </c>
    </row>
    <row r="35" spans="2:9" x14ac:dyDescent="0.2">
      <c r="B35" s="3"/>
      <c r="C35" s="61"/>
      <c r="D35" s="86"/>
      <c r="E35" s="86"/>
    </row>
    <row r="36" spans="2:9" x14ac:dyDescent="0.2">
      <c r="B36" s="8" t="s">
        <v>23</v>
      </c>
      <c r="C36" s="67"/>
      <c r="D36" s="86"/>
      <c r="E36" s="86"/>
    </row>
    <row r="37" spans="2:9" x14ac:dyDescent="0.2">
      <c r="B37" s="9" t="s">
        <v>24</v>
      </c>
      <c r="C37" s="61">
        <v>14</v>
      </c>
      <c r="D37" s="86">
        <v>1306607</v>
      </c>
      <c r="E37" s="89">
        <v>809637</v>
      </c>
    </row>
    <row r="38" spans="2:9" x14ac:dyDescent="0.2">
      <c r="B38" s="9" t="s">
        <v>25</v>
      </c>
      <c r="C38" s="61">
        <v>12</v>
      </c>
      <c r="D38" s="86">
        <v>528336</v>
      </c>
      <c r="E38" s="86">
        <v>530091</v>
      </c>
    </row>
    <row r="39" spans="2:9" x14ac:dyDescent="0.2">
      <c r="B39" s="9" t="s">
        <v>76</v>
      </c>
      <c r="C39" s="61">
        <v>15</v>
      </c>
      <c r="D39" s="86">
        <v>52727718</v>
      </c>
      <c r="E39" s="86">
        <v>45869370</v>
      </c>
    </row>
    <row r="40" spans="2:9" ht="13.5" thickBot="1" x14ac:dyDescent="0.25">
      <c r="B40" s="12" t="s">
        <v>26</v>
      </c>
      <c r="C40" s="65"/>
      <c r="D40" s="87">
        <v>662270</v>
      </c>
      <c r="E40" s="87">
        <v>662270</v>
      </c>
      <c r="F40" s="74"/>
    </row>
    <row r="41" spans="2:9" ht="13.5" thickBot="1" x14ac:dyDescent="0.25">
      <c r="B41" s="11" t="s">
        <v>27</v>
      </c>
      <c r="C41" s="66"/>
      <c r="D41" s="88">
        <f>SUM(D37:D40)</f>
        <v>55224931</v>
      </c>
      <c r="E41" s="88">
        <f>SUM(E37:E40)</f>
        <v>47871368</v>
      </c>
      <c r="F41" s="74"/>
    </row>
    <row r="42" spans="2:9" x14ac:dyDescent="0.2">
      <c r="B42" s="8"/>
      <c r="C42" s="72"/>
      <c r="D42" s="90"/>
      <c r="E42" s="90"/>
      <c r="F42" s="74"/>
    </row>
    <row r="43" spans="2:9" x14ac:dyDescent="0.2">
      <c r="B43" s="8" t="s">
        <v>28</v>
      </c>
      <c r="C43" s="73"/>
      <c r="D43" s="90"/>
      <c r="E43" s="90"/>
      <c r="F43" s="74"/>
    </row>
    <row r="44" spans="2:9" x14ac:dyDescent="0.2">
      <c r="B44" s="9" t="s">
        <v>77</v>
      </c>
      <c r="C44" s="61">
        <v>15</v>
      </c>
      <c r="D44" s="86">
        <v>1264436</v>
      </c>
      <c r="E44" s="86">
        <v>132557</v>
      </c>
      <c r="F44" s="74"/>
    </row>
    <row r="45" spans="2:9" x14ac:dyDescent="0.2">
      <c r="B45" s="9" t="s">
        <v>24</v>
      </c>
      <c r="C45" s="61">
        <v>14</v>
      </c>
      <c r="D45" s="86">
        <v>4299648</v>
      </c>
      <c r="E45" s="89">
        <v>315570</v>
      </c>
      <c r="G45" s="101"/>
      <c r="I45" s="101"/>
    </row>
    <row r="46" spans="2:9" x14ac:dyDescent="0.2">
      <c r="B46" s="9" t="s">
        <v>29</v>
      </c>
      <c r="C46" s="67"/>
      <c r="D46" s="86">
        <v>22083</v>
      </c>
      <c r="E46" s="86">
        <v>12748</v>
      </c>
    </row>
    <row r="47" spans="2:9" x14ac:dyDescent="0.2">
      <c r="B47" s="9" t="s">
        <v>78</v>
      </c>
      <c r="C47" s="61"/>
      <c r="D47" s="86">
        <v>57375</v>
      </c>
      <c r="E47" s="86">
        <v>66495</v>
      </c>
    </row>
    <row r="48" spans="2:9" ht="13.5" thickBot="1" x14ac:dyDescent="0.25">
      <c r="B48" s="9" t="s">
        <v>30</v>
      </c>
      <c r="C48" s="61"/>
      <c r="D48" s="86">
        <v>72260</v>
      </c>
      <c r="E48" s="86">
        <v>50787</v>
      </c>
    </row>
    <row r="49" spans="2:8" ht="13.5" thickBot="1" x14ac:dyDescent="0.25">
      <c r="B49" s="10" t="s">
        <v>31</v>
      </c>
      <c r="C49" s="79"/>
      <c r="D49" s="91">
        <f>SUM(D44:D48)</f>
        <v>5715802</v>
      </c>
      <c r="E49" s="91">
        <f>SUM(E44:E48)</f>
        <v>578157</v>
      </c>
    </row>
    <row r="50" spans="2:8" ht="13.5" thickBot="1" x14ac:dyDescent="0.25">
      <c r="B50" s="11" t="s">
        <v>32</v>
      </c>
      <c r="C50" s="66"/>
      <c r="D50" s="92">
        <f>D41+D49</f>
        <v>60940733</v>
      </c>
      <c r="E50" s="92">
        <f>E41+E49</f>
        <v>48449525</v>
      </c>
    </row>
    <row r="51" spans="2:8" ht="13.5" thickBot="1" x14ac:dyDescent="0.25">
      <c r="B51" s="13" t="s">
        <v>33</v>
      </c>
      <c r="C51" s="80"/>
      <c r="D51" s="93">
        <f>D50+D34</f>
        <v>133702693</v>
      </c>
      <c r="E51" s="93">
        <f>E50+E34</f>
        <v>118008826</v>
      </c>
      <c r="H51" s="101"/>
    </row>
    <row r="52" spans="2:8" ht="13.5" thickTop="1" x14ac:dyDescent="0.2">
      <c r="D52" s="81">
        <f>D51-D28</f>
        <v>0</v>
      </c>
      <c r="E52" s="81">
        <f>E51-E28</f>
        <v>0</v>
      </c>
    </row>
    <row r="53" spans="2:8" x14ac:dyDescent="0.2">
      <c r="D53" s="85"/>
      <c r="E53" s="85"/>
    </row>
    <row r="54" spans="2:8" x14ac:dyDescent="0.2">
      <c r="D54" s="85"/>
    </row>
    <row r="55" spans="2:8" ht="14.65" customHeight="1" x14ac:dyDescent="0.2">
      <c r="B55" s="1" t="s">
        <v>36</v>
      </c>
      <c r="D55" s="108"/>
      <c r="E55" s="108"/>
    </row>
    <row r="56" spans="2:8" x14ac:dyDescent="0.2">
      <c r="D56" s="109" t="s">
        <v>97</v>
      </c>
      <c r="E56" s="109"/>
    </row>
    <row r="57" spans="2:8" x14ac:dyDescent="0.2">
      <c r="D57" s="82"/>
      <c r="E57" s="14"/>
    </row>
    <row r="60" spans="2:8" x14ac:dyDescent="0.2">
      <c r="B60" s="1" t="s">
        <v>103</v>
      </c>
      <c r="D60" s="108"/>
      <c r="E60" s="108"/>
    </row>
    <row r="61" spans="2:8" ht="14.65" customHeight="1" x14ac:dyDescent="0.2">
      <c r="D61" s="109" t="s">
        <v>104</v>
      </c>
      <c r="E61" s="109"/>
    </row>
    <row r="63" spans="2:8" x14ac:dyDescent="0.2">
      <c r="D63" s="85"/>
    </row>
    <row r="64" spans="2:8" x14ac:dyDescent="0.2">
      <c r="B64" s="2" t="s">
        <v>98</v>
      </c>
    </row>
    <row r="65" spans="2:5" x14ac:dyDescent="0.2">
      <c r="B65" s="1" t="s">
        <v>37</v>
      </c>
    </row>
    <row r="66" spans="2:5" x14ac:dyDescent="0.2">
      <c r="D66" s="102"/>
    </row>
    <row r="67" spans="2:5" x14ac:dyDescent="0.2">
      <c r="D67" s="81"/>
    </row>
    <row r="68" spans="2:5" x14ac:dyDescent="0.2">
      <c r="D68" s="85"/>
      <c r="E68" s="85"/>
    </row>
    <row r="69" spans="2:5" x14ac:dyDescent="0.2">
      <c r="D69" s="81"/>
    </row>
    <row r="70" spans="2:5" x14ac:dyDescent="0.2">
      <c r="D70" s="83"/>
    </row>
  </sheetData>
  <mergeCells count="4">
    <mergeCell ref="D60:E60"/>
    <mergeCell ref="D61:E61"/>
    <mergeCell ref="D55:E55"/>
    <mergeCell ref="D56:E56"/>
  </mergeCells>
  <pageMargins left="0.78740157480314965" right="0.39370078740157483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K51"/>
  <sheetViews>
    <sheetView zoomScale="85" zoomScaleNormal="85" workbookViewId="0">
      <selection activeCell="B18" sqref="B18"/>
    </sheetView>
  </sheetViews>
  <sheetFormatPr defaultColWidth="8.7109375" defaultRowHeight="12.75" x14ac:dyDescent="0.2"/>
  <cols>
    <col min="1" max="1" width="8.7109375" style="1"/>
    <col min="2" max="2" width="60" style="1" customWidth="1"/>
    <col min="3" max="3" width="15.7109375" style="1" customWidth="1"/>
    <col min="4" max="5" width="20.7109375" style="1" customWidth="1"/>
    <col min="6" max="6" width="8.7109375" style="1"/>
    <col min="7" max="7" width="12.28515625" style="1" bestFit="1" customWidth="1"/>
    <col min="8" max="8" width="9.5703125" style="1" bestFit="1" customWidth="1"/>
    <col min="9" max="16384" width="8.7109375" style="1"/>
  </cols>
  <sheetData>
    <row r="2" spans="2:8" x14ac:dyDescent="0.2">
      <c r="B2" s="8" t="s">
        <v>34</v>
      </c>
    </row>
    <row r="3" spans="2:8" x14ac:dyDescent="0.2">
      <c r="B3" s="8"/>
    </row>
    <row r="4" spans="2:8" x14ac:dyDescent="0.2">
      <c r="B4" s="8" t="s">
        <v>38</v>
      </c>
    </row>
    <row r="5" spans="2:8" x14ac:dyDescent="0.2">
      <c r="B5" s="8" t="s">
        <v>101</v>
      </c>
    </row>
    <row r="6" spans="2:8" ht="13.5" thickBot="1" x14ac:dyDescent="0.25">
      <c r="B6" s="8"/>
    </row>
    <row r="7" spans="2:8" ht="30.6" customHeight="1" thickTop="1" thickBot="1" x14ac:dyDescent="0.25">
      <c r="B7" s="21" t="s">
        <v>0</v>
      </c>
      <c r="C7" s="15" t="s">
        <v>1</v>
      </c>
      <c r="D7" s="32" t="str">
        <f>'1'!D8</f>
        <v>30 сентября 2024 года</v>
      </c>
      <c r="E7" s="32" t="s">
        <v>100</v>
      </c>
    </row>
    <row r="8" spans="2:8" ht="13.5" thickTop="1" x14ac:dyDescent="0.2">
      <c r="B8" s="9" t="s">
        <v>39</v>
      </c>
      <c r="C8" s="61">
        <v>16</v>
      </c>
      <c r="D8" s="57">
        <v>-493185</v>
      </c>
      <c r="E8" s="57">
        <v>-499735</v>
      </c>
      <c r="G8" s="74"/>
      <c r="H8" s="31"/>
    </row>
    <row r="9" spans="2:8" x14ac:dyDescent="0.2">
      <c r="B9" s="9" t="s">
        <v>40</v>
      </c>
      <c r="C9" s="61">
        <v>17</v>
      </c>
      <c r="D9" s="62">
        <v>164275</v>
      </c>
      <c r="E9" s="62">
        <f>202176+5610</f>
        <v>207786</v>
      </c>
      <c r="G9" s="74"/>
      <c r="H9" s="31"/>
    </row>
    <row r="10" spans="2:8" ht="13.5" thickBot="1" x14ac:dyDescent="0.25">
      <c r="B10" s="9" t="s">
        <v>41</v>
      </c>
      <c r="C10" s="61">
        <v>18</v>
      </c>
      <c r="D10" s="57">
        <v>-84478</v>
      </c>
      <c r="E10" s="57">
        <v>-87451</v>
      </c>
      <c r="G10" s="74"/>
      <c r="H10" s="31"/>
    </row>
    <row r="11" spans="2:8" ht="13.5" thickBot="1" x14ac:dyDescent="0.25">
      <c r="B11" s="10" t="s">
        <v>42</v>
      </c>
      <c r="C11" s="63"/>
      <c r="D11" s="58">
        <f>SUM(D8:D10)</f>
        <v>-413388</v>
      </c>
      <c r="E11" s="58">
        <f>SUM(E8:E10)</f>
        <v>-379400</v>
      </c>
      <c r="G11" s="74"/>
    </row>
    <row r="12" spans="2:8" x14ac:dyDescent="0.2">
      <c r="B12" s="4"/>
      <c r="C12" s="61"/>
      <c r="D12" s="57"/>
      <c r="E12" s="57"/>
      <c r="G12" s="74"/>
    </row>
    <row r="13" spans="2:8" x14ac:dyDescent="0.2">
      <c r="B13" s="9" t="s">
        <v>43</v>
      </c>
      <c r="C13" s="61"/>
      <c r="D13" s="57">
        <v>26040</v>
      </c>
      <c r="E13" s="57">
        <v>15642</v>
      </c>
      <c r="G13" s="74"/>
      <c r="H13" s="31"/>
    </row>
    <row r="14" spans="2:8" x14ac:dyDescent="0.2">
      <c r="B14" s="9" t="s">
        <v>44</v>
      </c>
      <c r="C14" s="61"/>
      <c r="D14" s="57">
        <v>-55825</v>
      </c>
      <c r="E14" s="57">
        <v>-19911</v>
      </c>
      <c r="G14" s="74"/>
      <c r="H14" s="31"/>
    </row>
    <row r="15" spans="2:8" x14ac:dyDescent="0.2">
      <c r="B15" s="9" t="s">
        <v>83</v>
      </c>
      <c r="C15" s="61">
        <v>19</v>
      </c>
      <c r="D15" s="57">
        <v>145494</v>
      </c>
      <c r="E15" s="57">
        <v>38080</v>
      </c>
      <c r="G15" s="74"/>
      <c r="H15" s="31"/>
    </row>
    <row r="16" spans="2:8" x14ac:dyDescent="0.2">
      <c r="B16" s="9" t="s">
        <v>80</v>
      </c>
      <c r="C16" s="105">
        <v>9</v>
      </c>
      <c r="D16" s="62">
        <v>-504228</v>
      </c>
      <c r="E16" s="62">
        <v>-783352</v>
      </c>
      <c r="G16" s="74"/>
      <c r="H16" s="31"/>
    </row>
    <row r="17" spans="2:11" x14ac:dyDescent="0.2">
      <c r="B17" s="9" t="s">
        <v>45</v>
      </c>
      <c r="C17" s="105" t="s">
        <v>95</v>
      </c>
      <c r="D17" s="62">
        <v>-64526</v>
      </c>
      <c r="E17" s="62">
        <v>28196</v>
      </c>
      <c r="G17" s="74"/>
      <c r="H17" s="31"/>
      <c r="K17" s="31"/>
    </row>
    <row r="18" spans="2:11" ht="13.5" thickBot="1" x14ac:dyDescent="0.25">
      <c r="B18" s="12" t="s">
        <v>46</v>
      </c>
      <c r="C18" s="94"/>
      <c r="D18" s="64">
        <v>-30813</v>
      </c>
      <c r="E18" s="64">
        <v>-963539</v>
      </c>
      <c r="G18" s="74"/>
      <c r="H18" s="31"/>
    </row>
    <row r="19" spans="2:11" ht="13.5" thickBot="1" x14ac:dyDescent="0.25">
      <c r="B19" s="11" t="s">
        <v>91</v>
      </c>
      <c r="C19" s="65"/>
      <c r="D19" s="59">
        <f>SUM(D11:D18)</f>
        <v>-897246</v>
      </c>
      <c r="E19" s="59">
        <f>SUM(E11:E18)</f>
        <v>-2064284</v>
      </c>
    </row>
    <row r="20" spans="2:11" ht="13.5" thickBot="1" x14ac:dyDescent="0.25">
      <c r="B20" s="8"/>
      <c r="C20" s="61"/>
      <c r="D20" s="57"/>
      <c r="E20" s="57"/>
    </row>
    <row r="21" spans="2:11" ht="13.5" thickBot="1" x14ac:dyDescent="0.25">
      <c r="B21" s="22" t="s">
        <v>47</v>
      </c>
      <c r="C21" s="63"/>
      <c r="D21" s="58">
        <v>0</v>
      </c>
      <c r="E21" s="58">
        <v>0</v>
      </c>
    </row>
    <row r="22" spans="2:11" ht="13.5" thickBot="1" x14ac:dyDescent="0.25">
      <c r="B22" s="11" t="s">
        <v>92</v>
      </c>
      <c r="C22" s="66"/>
      <c r="D22" s="59">
        <f>SUM(D19:D21)</f>
        <v>-897246</v>
      </c>
      <c r="E22" s="59">
        <f>SUM(E19:E21)</f>
        <v>-2064284</v>
      </c>
    </row>
    <row r="23" spans="2:11" x14ac:dyDescent="0.2">
      <c r="B23" s="9"/>
      <c r="C23" s="61"/>
      <c r="D23" s="57"/>
      <c r="E23" s="57"/>
    </row>
    <row r="24" spans="2:11" ht="13.5" thickBot="1" x14ac:dyDescent="0.25">
      <c r="B24" s="12" t="s">
        <v>49</v>
      </c>
      <c r="C24" s="65"/>
      <c r="D24" s="59">
        <v>0</v>
      </c>
      <c r="E24" s="59">
        <v>0</v>
      </c>
    </row>
    <row r="25" spans="2:11" ht="13.5" thickBot="1" x14ac:dyDescent="0.25">
      <c r="B25" s="11" t="s">
        <v>93</v>
      </c>
      <c r="C25" s="65"/>
      <c r="D25" s="59">
        <f>D22</f>
        <v>-897246</v>
      </c>
      <c r="E25" s="59">
        <f>E22</f>
        <v>-2064284</v>
      </c>
    </row>
    <row r="26" spans="2:11" x14ac:dyDescent="0.2">
      <c r="B26" s="8"/>
      <c r="C26" s="67"/>
      <c r="D26" s="57"/>
      <c r="E26" s="57"/>
    </row>
    <row r="27" spans="2:11" x14ac:dyDescent="0.2">
      <c r="B27" s="8" t="s">
        <v>94</v>
      </c>
      <c r="C27" s="67"/>
      <c r="D27" s="57"/>
      <c r="E27" s="57"/>
    </row>
    <row r="28" spans="2:11" ht="13.5" thickBot="1" x14ac:dyDescent="0.25">
      <c r="B28" s="23" t="s">
        <v>50</v>
      </c>
      <c r="C28" s="106">
        <v>11</v>
      </c>
      <c r="D28" s="60">
        <f>D25/814843886*1000</f>
        <v>-1.1011262591715636</v>
      </c>
      <c r="E28" s="60">
        <f>E25/809787262*1000</f>
        <v>-2.5491682777297129</v>
      </c>
    </row>
    <row r="29" spans="2:11" ht="13.15" customHeight="1" thickTop="1" x14ac:dyDescent="0.2">
      <c r="C29" s="70"/>
    </row>
    <row r="30" spans="2:11" ht="13.15" customHeight="1" x14ac:dyDescent="0.2">
      <c r="C30" s="70"/>
    </row>
    <row r="31" spans="2:11" x14ac:dyDescent="0.2">
      <c r="C31" s="70"/>
    </row>
    <row r="32" spans="2:11" ht="14.65" customHeight="1" x14ac:dyDescent="0.2">
      <c r="B32" s="1" t="s">
        <v>36</v>
      </c>
      <c r="C32" s="70"/>
      <c r="D32" s="108"/>
      <c r="E32" s="108"/>
    </row>
    <row r="33" spans="2:5" x14ac:dyDescent="0.2">
      <c r="C33" s="70"/>
      <c r="D33" s="109" t="str">
        <f>'1'!D56:E56</f>
        <v xml:space="preserve">Тлеулин А.С. </v>
      </c>
      <c r="E33" s="109"/>
    </row>
    <row r="34" spans="2:5" x14ac:dyDescent="0.2">
      <c r="C34" s="70"/>
      <c r="D34" s="14"/>
      <c r="E34" s="14"/>
    </row>
    <row r="35" spans="2:5" x14ac:dyDescent="0.2">
      <c r="C35" s="70"/>
    </row>
    <row r="36" spans="2:5" x14ac:dyDescent="0.2">
      <c r="C36" s="70"/>
    </row>
    <row r="37" spans="2:5" x14ac:dyDescent="0.2">
      <c r="B37" s="1" t="str">
        <f>'1'!B60</f>
        <v>И.о. главного бухгалтера</v>
      </c>
      <c r="C37" s="70"/>
      <c r="D37" s="108"/>
      <c r="E37" s="108"/>
    </row>
    <row r="38" spans="2:5" ht="14.65" customHeight="1" x14ac:dyDescent="0.2">
      <c r="C38" s="70"/>
      <c r="D38" s="109" t="str">
        <f>'1'!D61:E61</f>
        <v>Алимова Г.С.</v>
      </c>
      <c r="E38" s="109"/>
    </row>
    <row r="39" spans="2:5" x14ac:dyDescent="0.2">
      <c r="C39" s="70"/>
    </row>
    <row r="40" spans="2:5" x14ac:dyDescent="0.2">
      <c r="C40" s="70"/>
    </row>
    <row r="41" spans="2:5" x14ac:dyDescent="0.2">
      <c r="B41" s="2" t="str">
        <f>'1'!B64</f>
        <v xml:space="preserve">08 ноября 2024 года </v>
      </c>
      <c r="C41" s="70"/>
    </row>
    <row r="42" spans="2:5" x14ac:dyDescent="0.2">
      <c r="B42" s="1" t="s">
        <v>37</v>
      </c>
      <c r="C42" s="70"/>
    </row>
    <row r="43" spans="2:5" x14ac:dyDescent="0.2">
      <c r="C43" s="70"/>
    </row>
    <row r="44" spans="2:5" x14ac:dyDescent="0.2">
      <c r="C44" s="70"/>
    </row>
    <row r="45" spans="2:5" x14ac:dyDescent="0.2">
      <c r="C45" s="70"/>
    </row>
    <row r="51" spans="8:8" x14ac:dyDescent="0.2">
      <c r="H51" s="31"/>
    </row>
  </sheetData>
  <mergeCells count="4">
    <mergeCell ref="D32:E32"/>
    <mergeCell ref="D33:E33"/>
    <mergeCell ref="D37:E37"/>
    <mergeCell ref="D38:E38"/>
  </mergeCells>
  <pageMargins left="0.78740157480314965" right="0.39370078740157483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H51"/>
  <sheetViews>
    <sheetView tabSelected="1" topLeftCell="A25" zoomScale="93" zoomScaleNormal="93" workbookViewId="0">
      <selection activeCell="F58" sqref="F58"/>
    </sheetView>
  </sheetViews>
  <sheetFormatPr defaultColWidth="8.7109375" defaultRowHeight="12.75" x14ac:dyDescent="0.2"/>
  <cols>
    <col min="1" max="1" width="8.7109375" style="1"/>
    <col min="2" max="2" width="55.7109375" style="1" customWidth="1"/>
    <col min="3" max="3" width="15.7109375" style="1" customWidth="1"/>
    <col min="4" max="5" width="20.7109375" style="1" customWidth="1"/>
    <col min="6" max="7" width="8.7109375" style="1"/>
    <col min="8" max="8" width="9.5703125" style="1" bestFit="1" customWidth="1"/>
    <col min="9" max="16384" width="8.7109375" style="1"/>
  </cols>
  <sheetData>
    <row r="2" spans="2:5" x14ac:dyDescent="0.2">
      <c r="B2" s="8" t="s">
        <v>34</v>
      </c>
    </row>
    <row r="3" spans="2:5" x14ac:dyDescent="0.2">
      <c r="B3" s="8"/>
    </row>
    <row r="4" spans="2:5" x14ac:dyDescent="0.2">
      <c r="B4" s="8" t="s">
        <v>56</v>
      </c>
    </row>
    <row r="5" spans="2:5" x14ac:dyDescent="0.2">
      <c r="B5" s="8" t="s">
        <v>101</v>
      </c>
    </row>
    <row r="6" spans="2:5" x14ac:dyDescent="0.2">
      <c r="B6" s="8"/>
    </row>
    <row r="7" spans="2:5" ht="13.5" thickBot="1" x14ac:dyDescent="0.25">
      <c r="B7" s="8"/>
    </row>
    <row r="8" spans="2:5" ht="29.1" customHeight="1" thickTop="1" thickBot="1" x14ac:dyDescent="0.25">
      <c r="B8" s="21" t="s">
        <v>0</v>
      </c>
      <c r="C8" s="15" t="s">
        <v>1</v>
      </c>
      <c r="D8" s="75" t="str">
        <f>'2'!D7</f>
        <v>30 сентября 2024 года</v>
      </c>
      <c r="E8" s="75" t="str">
        <f>'2'!E7</f>
        <v>30 сентября 2023 года</v>
      </c>
    </row>
    <row r="9" spans="2:5" ht="26.25" thickTop="1" x14ac:dyDescent="0.2">
      <c r="B9" s="50" t="s">
        <v>57</v>
      </c>
      <c r="C9" s="19"/>
      <c r="D9" s="56"/>
      <c r="E9" s="56"/>
    </row>
    <row r="10" spans="2:5" x14ac:dyDescent="0.2">
      <c r="B10" s="51" t="s">
        <v>58</v>
      </c>
      <c r="C10" s="19"/>
      <c r="D10" s="84">
        <v>1279670</v>
      </c>
      <c r="E10" s="84">
        <v>1210602</v>
      </c>
    </row>
    <row r="11" spans="2:5" x14ac:dyDescent="0.2">
      <c r="B11" s="51" t="s">
        <v>59</v>
      </c>
      <c r="C11" s="97"/>
      <c r="D11" s="84">
        <v>83182</v>
      </c>
      <c r="E11" s="84">
        <v>136847</v>
      </c>
    </row>
    <row r="12" spans="2:5" ht="25.5" x14ac:dyDescent="0.2">
      <c r="B12" s="51" t="s">
        <v>68</v>
      </c>
      <c r="C12" s="97"/>
      <c r="D12" s="84"/>
      <c r="E12" s="84"/>
    </row>
    <row r="13" spans="2:5" x14ac:dyDescent="0.2">
      <c r="B13" s="51" t="s">
        <v>60</v>
      </c>
      <c r="C13" s="97"/>
      <c r="D13" s="84">
        <v>0</v>
      </c>
      <c r="E13" s="84">
        <v>0</v>
      </c>
    </row>
    <row r="14" spans="2:5" x14ac:dyDescent="0.2">
      <c r="B14" s="51" t="s">
        <v>79</v>
      </c>
      <c r="C14" s="97"/>
      <c r="D14" s="84">
        <v>-2087615</v>
      </c>
      <c r="E14" s="84">
        <v>-1240333</v>
      </c>
    </row>
    <row r="15" spans="2:5" x14ac:dyDescent="0.2">
      <c r="B15" s="51" t="s">
        <v>61</v>
      </c>
      <c r="C15" s="97"/>
      <c r="D15" s="84">
        <v>-161702</v>
      </c>
      <c r="E15" s="84">
        <v>-219115</v>
      </c>
    </row>
    <row r="16" spans="2:5" x14ac:dyDescent="0.2">
      <c r="B16" s="51" t="s">
        <v>62</v>
      </c>
      <c r="C16" s="97"/>
      <c r="D16" s="84">
        <v>-367254.26220259996</v>
      </c>
      <c r="E16" s="84">
        <v>-259924</v>
      </c>
    </row>
    <row r="17" spans="2:5" x14ac:dyDescent="0.2">
      <c r="B17" s="51" t="s">
        <v>63</v>
      </c>
      <c r="C17" s="97"/>
      <c r="D17" s="84">
        <v>-63139.737797400019</v>
      </c>
      <c r="E17" s="84">
        <v>-101133</v>
      </c>
    </row>
    <row r="18" spans="2:5" ht="13.5" thickBot="1" x14ac:dyDescent="0.25">
      <c r="B18" s="51" t="s">
        <v>64</v>
      </c>
      <c r="C18" s="98"/>
      <c r="D18" s="84">
        <f>-155907-1</f>
        <v>-155908</v>
      </c>
      <c r="E18" s="84">
        <v>-102801</v>
      </c>
    </row>
    <row r="19" spans="2:5" ht="26.25" thickBot="1" x14ac:dyDescent="0.25">
      <c r="B19" s="52" t="s">
        <v>65</v>
      </c>
      <c r="C19" s="99"/>
      <c r="D19" s="27">
        <f>SUM(D10:D18)</f>
        <v>-1472767</v>
      </c>
      <c r="E19" s="27">
        <f>SUM(E10:E18)</f>
        <v>-575857</v>
      </c>
    </row>
    <row r="20" spans="2:5" x14ac:dyDescent="0.2">
      <c r="B20" s="50"/>
      <c r="C20" s="98"/>
      <c r="D20" s="56"/>
      <c r="E20" s="56"/>
    </row>
    <row r="21" spans="2:5" ht="25.5" x14ac:dyDescent="0.2">
      <c r="B21" s="50" t="s">
        <v>66</v>
      </c>
      <c r="C21" s="98"/>
      <c r="D21" s="56"/>
      <c r="E21" s="56"/>
    </row>
    <row r="22" spans="2:5" ht="25.5" x14ac:dyDescent="0.2">
      <c r="B22" s="51" t="s">
        <v>67</v>
      </c>
      <c r="C22" s="98"/>
      <c r="D22" s="56">
        <v>-6495105</v>
      </c>
      <c r="E22" s="56">
        <v>-5973154</v>
      </c>
    </row>
    <row r="23" spans="2:5" ht="25.5" x14ac:dyDescent="0.2">
      <c r="B23" s="51" t="s">
        <v>85</v>
      </c>
      <c r="C23" s="98"/>
      <c r="D23" s="28">
        <v>0</v>
      </c>
      <c r="E23" s="28">
        <v>0</v>
      </c>
    </row>
    <row r="24" spans="2:5" ht="25.5" x14ac:dyDescent="0.2">
      <c r="B24" s="51" t="s">
        <v>68</v>
      </c>
      <c r="C24" s="97"/>
      <c r="D24" s="28">
        <v>0</v>
      </c>
      <c r="E24" s="28">
        <v>0</v>
      </c>
    </row>
    <row r="25" spans="2:5" x14ac:dyDescent="0.2">
      <c r="B25" s="51" t="s">
        <v>69</v>
      </c>
      <c r="C25" s="97"/>
      <c r="D25" s="28">
        <v>0</v>
      </c>
      <c r="E25" s="28">
        <v>0</v>
      </c>
    </row>
    <row r="26" spans="2:5" ht="26.25" thickBot="1" x14ac:dyDescent="0.25">
      <c r="B26" s="53" t="s">
        <v>70</v>
      </c>
      <c r="C26" s="100"/>
      <c r="D26" s="29">
        <f>SUM(D22:D25)</f>
        <v>-6495105</v>
      </c>
      <c r="E26" s="29">
        <f>SUM(E22:E25)</f>
        <v>-5973154</v>
      </c>
    </row>
    <row r="27" spans="2:5" x14ac:dyDescent="0.2">
      <c r="B27" s="51"/>
      <c r="C27" s="97"/>
      <c r="D27" s="56"/>
      <c r="E27" s="56"/>
    </row>
    <row r="28" spans="2:5" x14ac:dyDescent="0.2">
      <c r="B28" s="50" t="s">
        <v>71</v>
      </c>
      <c r="C28" s="97"/>
      <c r="D28" s="56"/>
      <c r="E28" s="56"/>
    </row>
    <row r="29" spans="2:5" x14ac:dyDescent="0.2">
      <c r="B29" s="51" t="s">
        <v>86</v>
      </c>
      <c r="C29" s="97"/>
      <c r="D29" s="56">
        <v>0</v>
      </c>
      <c r="E29" s="56">
        <v>0</v>
      </c>
    </row>
    <row r="30" spans="2:5" x14ac:dyDescent="0.2">
      <c r="B30" s="51" t="s">
        <v>87</v>
      </c>
      <c r="C30" s="97"/>
      <c r="D30" s="28">
        <v>4121002</v>
      </c>
      <c r="E30" s="28">
        <v>3789605</v>
      </c>
    </row>
    <row r="31" spans="2:5" ht="13.5" thickBot="1" x14ac:dyDescent="0.25">
      <c r="B31" s="51" t="s">
        <v>88</v>
      </c>
      <c r="C31" s="97"/>
      <c r="D31" s="28">
        <v>3786153</v>
      </c>
      <c r="E31" s="28">
        <v>2852752</v>
      </c>
    </row>
    <row r="32" spans="2:5" ht="26.25" thickBot="1" x14ac:dyDescent="0.25">
      <c r="B32" s="52" t="s">
        <v>72</v>
      </c>
      <c r="C32" s="99"/>
      <c r="D32" s="27">
        <f>SUM(D29:D31)</f>
        <v>7907155</v>
      </c>
      <c r="E32" s="27">
        <f>SUM(E29:E31)</f>
        <v>6642357</v>
      </c>
    </row>
    <row r="33" spans="2:5" ht="25.5" x14ac:dyDescent="0.2">
      <c r="B33" s="50" t="s">
        <v>73</v>
      </c>
      <c r="C33" s="97"/>
      <c r="D33" s="26">
        <f>D32+D19+D26</f>
        <v>-60717</v>
      </c>
      <c r="E33" s="26">
        <f>E32+E19+E26</f>
        <v>93346</v>
      </c>
    </row>
    <row r="34" spans="2:5" x14ac:dyDescent="0.2">
      <c r="B34" s="51" t="s">
        <v>89</v>
      </c>
      <c r="C34" s="97"/>
      <c r="D34" s="56">
        <v>-27850</v>
      </c>
      <c r="E34" s="56">
        <v>21664</v>
      </c>
    </row>
    <row r="35" spans="2:5" ht="26.25" thickBot="1" x14ac:dyDescent="0.25">
      <c r="B35" s="51" t="s">
        <v>74</v>
      </c>
      <c r="C35" s="97"/>
      <c r="D35" s="56">
        <v>11</v>
      </c>
      <c r="E35" s="56">
        <v>-8</v>
      </c>
    </row>
    <row r="36" spans="2:5" ht="13.5" thickBot="1" x14ac:dyDescent="0.25">
      <c r="B36" s="52" t="s">
        <v>75</v>
      </c>
      <c r="C36" s="76"/>
      <c r="D36" s="27">
        <v>167741</v>
      </c>
      <c r="E36" s="27">
        <v>54231</v>
      </c>
    </row>
    <row r="37" spans="2:5" ht="26.25" thickBot="1" x14ac:dyDescent="0.25">
      <c r="B37" s="54" t="s">
        <v>105</v>
      </c>
      <c r="C37" s="107">
        <v>5</v>
      </c>
      <c r="D37" s="30">
        <f>D36+D33+D34+D35</f>
        <v>79185</v>
      </c>
      <c r="E37" s="30">
        <f>E36+E33+E34+E35</f>
        <v>169233</v>
      </c>
    </row>
    <row r="38" spans="2:5" ht="13.5" thickTop="1" x14ac:dyDescent="0.2">
      <c r="B38" s="55"/>
      <c r="C38" s="70"/>
      <c r="D38" s="31">
        <f>D37-'1'!D26</f>
        <v>0</v>
      </c>
      <c r="E38" s="31">
        <v>0</v>
      </c>
    </row>
    <row r="39" spans="2:5" x14ac:dyDescent="0.2">
      <c r="C39" s="70"/>
    </row>
    <row r="40" spans="2:5" x14ac:dyDescent="0.2">
      <c r="C40" s="70"/>
    </row>
    <row r="41" spans="2:5" ht="14.65" customHeight="1" x14ac:dyDescent="0.2">
      <c r="B41" s="1" t="s">
        <v>36</v>
      </c>
      <c r="C41" s="70"/>
      <c r="D41" s="108"/>
      <c r="E41" s="108"/>
    </row>
    <row r="42" spans="2:5" x14ac:dyDescent="0.2">
      <c r="D42" s="109" t="str">
        <f>'2'!D33:E33</f>
        <v xml:space="preserve">Тлеулин А.С. </v>
      </c>
      <c r="E42" s="109"/>
    </row>
    <row r="43" spans="2:5" x14ac:dyDescent="0.2">
      <c r="D43" s="14"/>
      <c r="E43" s="14"/>
    </row>
    <row r="46" spans="2:5" x14ac:dyDescent="0.2">
      <c r="B46" s="1" t="str">
        <f>'1'!B60</f>
        <v>И.о. главного бухгалтера</v>
      </c>
      <c r="D46" s="108"/>
      <c r="E46" s="108"/>
    </row>
    <row r="47" spans="2:5" ht="14.65" customHeight="1" x14ac:dyDescent="0.2">
      <c r="D47" s="109" t="str">
        <f>'1'!D61:E61</f>
        <v>Алимова Г.С.</v>
      </c>
      <c r="E47" s="109"/>
    </row>
    <row r="50" spans="2:8" x14ac:dyDescent="0.2">
      <c r="B50" s="2" t="str">
        <f>'2'!B41</f>
        <v xml:space="preserve">08 ноября 2024 года </v>
      </c>
    </row>
    <row r="51" spans="2:8" x14ac:dyDescent="0.2">
      <c r="B51" s="1" t="s">
        <v>37</v>
      </c>
      <c r="H51" s="31"/>
    </row>
  </sheetData>
  <mergeCells count="4">
    <mergeCell ref="D41:E41"/>
    <mergeCell ref="D42:E42"/>
    <mergeCell ref="D46:E46"/>
    <mergeCell ref="D47:E47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J51"/>
  <sheetViews>
    <sheetView zoomScale="70" zoomScaleNormal="70" workbookViewId="0">
      <selection activeCell="C36" sqref="C36"/>
    </sheetView>
  </sheetViews>
  <sheetFormatPr defaultColWidth="8.7109375" defaultRowHeight="12.75" x14ac:dyDescent="0.2"/>
  <cols>
    <col min="1" max="1" width="8.7109375" style="1"/>
    <col min="2" max="2" width="43.28515625" style="1" customWidth="1"/>
    <col min="3" max="3" width="15.7109375" style="1" customWidth="1"/>
    <col min="4" max="6" width="20.7109375" style="1" customWidth="1"/>
    <col min="7" max="7" width="8.7109375" style="1"/>
    <col min="8" max="8" width="13.140625" style="1" bestFit="1" customWidth="1"/>
    <col min="9" max="9" width="11" style="1" bestFit="1" customWidth="1"/>
    <col min="10" max="16384" width="8.7109375" style="1"/>
  </cols>
  <sheetData>
    <row r="2" spans="2:10" x14ac:dyDescent="0.2">
      <c r="B2" s="8" t="s">
        <v>34</v>
      </c>
    </row>
    <row r="3" spans="2:10" x14ac:dyDescent="0.2">
      <c r="B3" s="8"/>
    </row>
    <row r="4" spans="2:10" x14ac:dyDescent="0.2">
      <c r="B4" s="8" t="s">
        <v>51</v>
      </c>
    </row>
    <row r="5" spans="2:10" x14ac:dyDescent="0.2">
      <c r="B5" s="8" t="s">
        <v>96</v>
      </c>
    </row>
    <row r="6" spans="2:10" ht="13.5" thickBot="1" x14ac:dyDescent="0.25">
      <c r="B6" s="8"/>
    </row>
    <row r="7" spans="2:10" ht="14.25" thickTop="1" thickBot="1" x14ac:dyDescent="0.25">
      <c r="B7" s="21" t="s">
        <v>0</v>
      </c>
      <c r="C7" s="15" t="s">
        <v>1</v>
      </c>
      <c r="D7" s="16" t="s">
        <v>20</v>
      </c>
      <c r="E7" s="16" t="s">
        <v>52</v>
      </c>
      <c r="F7" s="17" t="s">
        <v>53</v>
      </c>
    </row>
    <row r="8" spans="2:10" ht="14.25" thickTop="1" thickBot="1" x14ac:dyDescent="0.25">
      <c r="B8" s="11" t="s">
        <v>90</v>
      </c>
      <c r="C8" s="7"/>
      <c r="D8" s="33">
        <v>67825188</v>
      </c>
      <c r="E8" s="24">
        <v>-4357904</v>
      </c>
      <c r="F8" s="29">
        <f>SUM(D8:E8)</f>
        <v>63467284</v>
      </c>
    </row>
    <row r="9" spans="2:10" x14ac:dyDescent="0.2">
      <c r="B9" s="46" t="s">
        <v>48</v>
      </c>
      <c r="C9" s="6"/>
      <c r="D9" s="34">
        <v>0</v>
      </c>
      <c r="E9" s="35">
        <v>-661337</v>
      </c>
      <c r="F9" s="36">
        <f>SUM(D9:E9)</f>
        <v>-661337</v>
      </c>
    </row>
    <row r="10" spans="2:10" ht="13.5" thickBot="1" x14ac:dyDescent="0.25">
      <c r="B10" s="47" t="s">
        <v>49</v>
      </c>
      <c r="C10" s="66"/>
      <c r="D10" s="37">
        <v>0</v>
      </c>
      <c r="E10" s="37">
        <v>0</v>
      </c>
      <c r="F10" s="38">
        <v>0</v>
      </c>
    </row>
    <row r="11" spans="2:10" ht="13.5" thickBot="1" x14ac:dyDescent="0.25">
      <c r="B11" s="12" t="s">
        <v>54</v>
      </c>
      <c r="C11" s="95"/>
      <c r="D11" s="33">
        <f>SUM(D9:D10)</f>
        <v>0</v>
      </c>
      <c r="E11" s="33">
        <f>SUM(E9:E10)</f>
        <v>-661337</v>
      </c>
      <c r="F11" s="33">
        <f t="shared" ref="F11:F18" si="0">SUM(D11:E11)</f>
        <v>-661337</v>
      </c>
    </row>
    <row r="12" spans="2:10" ht="13.5" thickBot="1" x14ac:dyDescent="0.25">
      <c r="B12" s="9" t="s">
        <v>55</v>
      </c>
      <c r="C12" s="61">
        <v>11</v>
      </c>
      <c r="D12" s="39">
        <v>6753354</v>
      </c>
      <c r="E12" s="25">
        <v>0</v>
      </c>
      <c r="F12" s="26">
        <f t="shared" si="0"/>
        <v>6753354</v>
      </c>
      <c r="H12" s="74"/>
      <c r="I12" s="74"/>
      <c r="J12" s="74"/>
    </row>
    <row r="13" spans="2:10" ht="13.5" thickBot="1" x14ac:dyDescent="0.25">
      <c r="B13" s="10" t="s">
        <v>82</v>
      </c>
      <c r="C13" s="63"/>
      <c r="D13" s="40">
        <f>D8+D12</f>
        <v>74578542</v>
      </c>
      <c r="E13" s="40">
        <f>E8+E11</f>
        <v>-5019241</v>
      </c>
      <c r="F13" s="40">
        <f t="shared" si="0"/>
        <v>69559301</v>
      </c>
      <c r="H13" s="74"/>
      <c r="I13" s="74"/>
      <c r="J13" s="74"/>
    </row>
    <row r="14" spans="2:10" x14ac:dyDescent="0.2">
      <c r="B14" s="46" t="s">
        <v>48</v>
      </c>
      <c r="C14" s="61"/>
      <c r="D14" s="39">
        <v>0</v>
      </c>
      <c r="E14" s="35">
        <f>'2'!D25</f>
        <v>-897246</v>
      </c>
      <c r="F14" s="36">
        <f t="shared" si="0"/>
        <v>-897246</v>
      </c>
      <c r="H14" s="74"/>
      <c r="I14" s="74"/>
      <c r="J14" s="74"/>
    </row>
    <row r="15" spans="2:10" ht="13.5" thickBot="1" x14ac:dyDescent="0.25">
      <c r="B15" s="46" t="s">
        <v>49</v>
      </c>
      <c r="C15" s="61"/>
      <c r="D15" s="39">
        <v>0</v>
      </c>
      <c r="E15" s="39">
        <v>0</v>
      </c>
      <c r="F15" s="28">
        <f t="shared" si="0"/>
        <v>0</v>
      </c>
      <c r="H15" s="74"/>
      <c r="I15" s="74"/>
      <c r="J15" s="74"/>
    </row>
    <row r="16" spans="2:10" x14ac:dyDescent="0.2">
      <c r="B16" s="48" t="s">
        <v>54</v>
      </c>
      <c r="C16" s="68"/>
      <c r="D16" s="41">
        <f>SUM(D14:D15)</f>
        <v>0</v>
      </c>
      <c r="E16" s="41">
        <f>SUM(E14:E15)</f>
        <v>-897246</v>
      </c>
      <c r="F16" s="42">
        <f t="shared" si="0"/>
        <v>-897246</v>
      </c>
      <c r="H16" s="74"/>
      <c r="I16" s="74"/>
      <c r="J16" s="74"/>
    </row>
    <row r="17" spans="2:10" ht="13.5" thickBot="1" x14ac:dyDescent="0.25">
      <c r="B17" s="9" t="s">
        <v>55</v>
      </c>
      <c r="C17" s="61">
        <v>11</v>
      </c>
      <c r="D17" s="104">
        <v>4099905</v>
      </c>
      <c r="E17" s="39">
        <v>0</v>
      </c>
      <c r="F17" s="26">
        <f t="shared" si="0"/>
        <v>4099905</v>
      </c>
      <c r="H17" s="74"/>
      <c r="I17" s="74"/>
      <c r="J17" s="74"/>
    </row>
    <row r="18" spans="2:10" ht="13.5" thickBot="1" x14ac:dyDescent="0.25">
      <c r="B18" s="49" t="s">
        <v>102</v>
      </c>
      <c r="C18" s="96"/>
      <c r="D18" s="43">
        <f>D13+D17</f>
        <v>78678447</v>
      </c>
      <c r="E18" s="44">
        <f>E13+E16</f>
        <v>-5916487</v>
      </c>
      <c r="F18" s="45">
        <f t="shared" si="0"/>
        <v>72761960</v>
      </c>
      <c r="H18" s="74"/>
      <c r="I18" s="74"/>
      <c r="J18" s="74"/>
    </row>
    <row r="19" spans="2:10" ht="13.5" thickTop="1" x14ac:dyDescent="0.2">
      <c r="C19" s="70"/>
      <c r="E19" s="31">
        <f>E18-'1'!D33</f>
        <v>0</v>
      </c>
      <c r="F19" s="31">
        <f>F18-'1'!D34</f>
        <v>0</v>
      </c>
    </row>
    <row r="20" spans="2:10" x14ac:dyDescent="0.2">
      <c r="C20" s="70"/>
    </row>
    <row r="21" spans="2:10" x14ac:dyDescent="0.2">
      <c r="C21" s="70"/>
    </row>
    <row r="22" spans="2:10" ht="14.65" customHeight="1" x14ac:dyDescent="0.2">
      <c r="B22" s="1" t="s">
        <v>36</v>
      </c>
      <c r="C22" s="70"/>
      <c r="D22" s="108"/>
      <c r="E22" s="108"/>
    </row>
    <row r="23" spans="2:10" x14ac:dyDescent="0.2">
      <c r="C23" s="70"/>
      <c r="D23" s="109" t="str">
        <f>'3'!D42:E42</f>
        <v xml:space="preserve">Тлеулин А.С. </v>
      </c>
      <c r="E23" s="109"/>
    </row>
    <row r="24" spans="2:10" x14ac:dyDescent="0.2">
      <c r="C24" s="70"/>
      <c r="D24" s="14"/>
      <c r="E24" s="14"/>
    </row>
    <row r="25" spans="2:10" x14ac:dyDescent="0.2">
      <c r="C25" s="70"/>
    </row>
    <row r="26" spans="2:10" x14ac:dyDescent="0.2">
      <c r="C26" s="70"/>
    </row>
    <row r="27" spans="2:10" x14ac:dyDescent="0.2">
      <c r="B27" s="1" t="str">
        <f>'1'!B60</f>
        <v>И.о. главного бухгалтера</v>
      </c>
      <c r="C27" s="70"/>
      <c r="D27" s="108"/>
      <c r="E27" s="108"/>
    </row>
    <row r="28" spans="2:10" ht="14.65" customHeight="1" x14ac:dyDescent="0.2">
      <c r="C28" s="70"/>
      <c r="D28" s="109" t="str">
        <f>'1'!D61:E61</f>
        <v>Алимова Г.С.</v>
      </c>
      <c r="E28" s="109"/>
    </row>
    <row r="29" spans="2:10" x14ac:dyDescent="0.2">
      <c r="C29" s="70"/>
    </row>
    <row r="30" spans="2:10" x14ac:dyDescent="0.2">
      <c r="C30" s="70"/>
    </row>
    <row r="31" spans="2:10" x14ac:dyDescent="0.2">
      <c r="B31" s="2" t="str">
        <f>'3'!B50</f>
        <v xml:space="preserve">08 ноября 2024 года </v>
      </c>
      <c r="C31" s="70"/>
    </row>
    <row r="32" spans="2:10" x14ac:dyDescent="0.2">
      <c r="B32" s="1" t="s">
        <v>37</v>
      </c>
      <c r="C32" s="70"/>
    </row>
    <row r="33" spans="3:3" x14ac:dyDescent="0.2">
      <c r="C33" s="70"/>
    </row>
    <row r="34" spans="3:3" x14ac:dyDescent="0.2">
      <c r="C34" s="70"/>
    </row>
    <row r="35" spans="3:3" x14ac:dyDescent="0.2">
      <c r="C35" s="70"/>
    </row>
    <row r="36" spans="3:3" x14ac:dyDescent="0.2">
      <c r="C36" s="70"/>
    </row>
    <row r="37" spans="3:3" x14ac:dyDescent="0.2">
      <c r="C37" s="70"/>
    </row>
    <row r="38" spans="3:3" x14ac:dyDescent="0.2">
      <c r="C38" s="70"/>
    </row>
    <row r="39" spans="3:3" x14ac:dyDescent="0.2">
      <c r="C39" s="70"/>
    </row>
    <row r="40" spans="3:3" x14ac:dyDescent="0.2">
      <c r="C40" s="70"/>
    </row>
    <row r="41" spans="3:3" x14ac:dyDescent="0.2">
      <c r="C41" s="70"/>
    </row>
    <row r="42" spans="3:3" x14ac:dyDescent="0.2">
      <c r="C42" s="70"/>
    </row>
    <row r="43" spans="3:3" x14ac:dyDescent="0.2">
      <c r="C43" s="70"/>
    </row>
    <row r="44" spans="3:3" x14ac:dyDescent="0.2">
      <c r="C44" s="70"/>
    </row>
    <row r="51" spans="8:8" x14ac:dyDescent="0.2">
      <c r="H51" s="31"/>
    </row>
  </sheetData>
  <mergeCells count="4">
    <mergeCell ref="D22:E22"/>
    <mergeCell ref="D23:E23"/>
    <mergeCell ref="D27:E27"/>
    <mergeCell ref="D28:E28"/>
  </mergeCells>
  <pageMargins left="0.78740157480314965" right="0.39370078740157483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Гулнар Алимова</cp:lastModifiedBy>
  <cp:lastPrinted>2024-05-12T04:01:47Z</cp:lastPrinted>
  <dcterms:created xsi:type="dcterms:W3CDTF">2021-08-19T17:35:33Z</dcterms:created>
  <dcterms:modified xsi:type="dcterms:W3CDTF">2024-11-13T10:05:12Z</dcterms:modified>
</cp:coreProperties>
</file>