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чая Шалкия\ФО KASE 2018\"/>
    </mc:Choice>
  </mc:AlternateContent>
  <bookViews>
    <workbookView xWindow="120" yWindow="135" windowWidth="10005" windowHeight="10005"/>
  </bookViews>
  <sheets>
    <sheet name="Ф1" sheetId="1" r:id="rId1"/>
    <sheet name="Ф2" sheetId="2" r:id="rId2"/>
    <sheet name="Ф3" sheetId="5" r:id="rId3"/>
    <sheet name="Ф4" sheetId="4" r:id="rId4"/>
  </sheets>
  <definedNames>
    <definedName name="AS2DocOpenMode" hidden="1">"AS2DocumentEdit"</definedName>
    <definedName name="rtt" hidden="1">{#N/A,#N/A,TRUE,"Лист1";#N/A,#N/A,TRUE,"Лист2";#N/A,#N/A,TRUE,"Лист3"}</definedName>
    <definedName name="TextRefCopyRangeCount" hidden="1">3</definedName>
    <definedName name="wrn.Сравнение._.с._.отраслями." hidden="1">{#N/A,#N/A,TRUE,"Лист1";#N/A,#N/A,TRUE,"Лист2";#N/A,#N/A,TRUE,"Лист3"}</definedName>
    <definedName name="Z_C37E65A7_9893_435E_9759_72E0D8A5DD87_.wvu.PrintTitles" hidden="1">#REF!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_xlnm.Print_Titles" localSheetId="0">Ф1!$18:$18</definedName>
    <definedName name="_xlnm.Print_Titles" localSheetId="3">Ф4!$23:$24</definedName>
    <definedName name="индцкавг98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62913"/>
</workbook>
</file>

<file path=xl/calcChain.xml><?xml version="1.0" encoding="utf-8"?>
<calcChain xmlns="http://schemas.openxmlformats.org/spreadsheetml/2006/main">
  <c r="E62" i="2" l="1"/>
  <c r="D62" i="2" l="1"/>
  <c r="D82" i="1"/>
  <c r="E56" i="1"/>
  <c r="E60" i="1"/>
  <c r="J59" i="4" l="1"/>
  <c r="D43" i="4" l="1"/>
  <c r="D73" i="5" l="1"/>
  <c r="E78" i="1" l="1"/>
  <c r="D78" i="1"/>
  <c r="E10" i="5" l="1"/>
  <c r="E63" i="5" l="1"/>
  <c r="D63" i="5" l="1"/>
  <c r="D58" i="4"/>
  <c r="G43" i="4"/>
  <c r="F43" i="4"/>
  <c r="E43" i="4"/>
  <c r="G30" i="4"/>
  <c r="F30" i="4"/>
  <c r="E30" i="4"/>
  <c r="D30" i="4"/>
  <c r="H58" i="4" l="1"/>
  <c r="E57" i="5"/>
  <c r="E70" i="5" s="1"/>
  <c r="D57" i="5"/>
  <c r="D70" i="5" s="1"/>
  <c r="E42" i="5"/>
  <c r="D42" i="5"/>
  <c r="E29" i="5"/>
  <c r="D29" i="5"/>
  <c r="E18" i="5"/>
  <c r="D18" i="5"/>
  <c r="D10" i="5"/>
  <c r="E55" i="5" l="1"/>
  <c r="E27" i="5"/>
  <c r="D27" i="5"/>
  <c r="D55" i="5"/>
  <c r="I43" i="4"/>
  <c r="H43" i="4"/>
  <c r="E72" i="5" l="1"/>
  <c r="E74" i="5" s="1"/>
  <c r="D72" i="5"/>
  <c r="J43" i="4"/>
  <c r="E80" i="1"/>
  <c r="D32" i="1"/>
  <c r="E61" i="1"/>
  <c r="D61" i="1"/>
  <c r="J82" i="4"/>
  <c r="J81" i="4"/>
  <c r="I74" i="4"/>
  <c r="G74" i="4"/>
  <c r="F74" i="4"/>
  <c r="E74" i="4"/>
  <c r="D74" i="4"/>
  <c r="D89" i="4" s="1"/>
  <c r="J32" i="4"/>
  <c r="J28" i="4"/>
  <c r="J27" i="4"/>
  <c r="I29" i="4"/>
  <c r="I30" i="4" s="1"/>
  <c r="I58" i="4" s="1"/>
  <c r="I60" i="4" s="1"/>
  <c r="H29" i="4"/>
  <c r="G29" i="4"/>
  <c r="G58" i="4" s="1"/>
  <c r="G60" i="4" s="1"/>
  <c r="F29" i="4"/>
  <c r="F58" i="4" s="1"/>
  <c r="F60" i="4" s="1"/>
  <c r="E29" i="4"/>
  <c r="E58" i="4" s="1"/>
  <c r="E60" i="4" s="1"/>
  <c r="D29" i="4"/>
  <c r="E25" i="2"/>
  <c r="E30" i="2" s="1"/>
  <c r="E36" i="2" s="1"/>
  <c r="E38" i="2" s="1"/>
  <c r="E56" i="2" s="1"/>
  <c r="D25" i="2"/>
  <c r="D30" i="2" s="1"/>
  <c r="H74" i="4"/>
  <c r="D71" i="1"/>
  <c r="E71" i="1"/>
  <c r="E32" i="1"/>
  <c r="D49" i="1"/>
  <c r="E49" i="1"/>
  <c r="D36" i="2" l="1"/>
  <c r="D38" i="2" s="1"/>
  <c r="E65" i="2"/>
  <c r="D74" i="5"/>
  <c r="D75" i="5" s="1"/>
  <c r="H60" i="4"/>
  <c r="I89" i="4"/>
  <c r="F89" i="4"/>
  <c r="E89" i="4"/>
  <c r="G89" i="4"/>
  <c r="D60" i="4"/>
  <c r="J74" i="4"/>
  <c r="J29" i="4"/>
  <c r="E81" i="1"/>
  <c r="D50" i="1"/>
  <c r="E50" i="1"/>
  <c r="E82" i="1" s="1"/>
  <c r="E41" i="2"/>
  <c r="D56" i="2" l="1"/>
  <c r="D65" i="2" s="1"/>
  <c r="D41" i="2"/>
  <c r="H62" i="4" s="1"/>
  <c r="H89" i="4" s="1"/>
  <c r="E83" i="1"/>
  <c r="H30" i="4"/>
  <c r="J30" i="4" s="1"/>
  <c r="J31" i="4"/>
  <c r="J58" i="4"/>
  <c r="J60" i="4" s="1"/>
  <c r="J62" i="4" l="1"/>
  <c r="J89" i="4" s="1"/>
  <c r="D80" i="1" l="1"/>
  <c r="D81" i="1" s="1"/>
  <c r="D83" i="1" s="1"/>
  <c r="J90" i="4" l="1"/>
</calcChain>
</file>

<file path=xl/sharedStrings.xml><?xml version="1.0" encoding="utf-8"?>
<sst xmlns="http://schemas.openxmlformats.org/spreadsheetml/2006/main" count="788" uniqueCount="278">
  <si>
    <t/>
  </si>
  <si>
    <t>Форма 1</t>
  </si>
  <si>
    <t>Вид деятельности организации: Добыча и обогащение свинцово-цинковой руды</t>
  </si>
  <si>
    <t>Тип отчета: Не консолидированный</t>
  </si>
  <si>
    <t>Субъект предпринимательства: Крупный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</si>
  <si>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</si>
  <si>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</si>
  <si>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</si>
  <si>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</si>
  <si>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</si>
  <si>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</si>
  <si>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</si>
  <si>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</si>
  <si>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</si>
  <si>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</si>
  <si>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</si>
  <si>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</si>
  <si>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</si>
  <si>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</si>
  <si>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</si>
  <si>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</si>
  <si>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</si>
  <si>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</si>
  <si>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</si>
  <si>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</si>
  <si>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</si>
  <si>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</si>
  <si>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</si>
  <si>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</si>
  <si>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</si>
  <si>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</si>
  <si>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</si>
  <si>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</si>
  <si>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</si>
  <si>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</si>
  <si>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</si>
  <si>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</si>
  <si>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</si>
  <si>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</si>
  <si>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</si>
  <si>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</si>
  <si>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</si>
  <si>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</si>
  <si>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</si>
  <si>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</si>
  <si>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</si>
  <si>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</si>
  <si>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</si>
  <si>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</si>
  <si>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</si>
  <si>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</si>
  <si>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</si>
  <si>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</si>
  <si>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</si>
  <si>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</si>
  <si>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</si>
  <si>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</si>
  <si>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</si>
  <si>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</si>
  <si>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</si>
  <si>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</si>
  <si>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</si>
  <si>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</si>
  <si>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</si>
  <si>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</si>
  <si>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</si>
  <si>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</si>
  <si>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</si>
  <si>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</si>
  <si>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</si>
  <si>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</si>
  <si>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</si>
  <si>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</si>
  <si>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</si>
  <si>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</si>
  <si>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                                                (фамилия, имя, отчество)</t>
  </si>
  <si>
    <t>Место печати</t>
  </si>
  <si>
    <t>Форма 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</si>
  <si>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</si>
  <si>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</si>
  <si>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</si>
  <si>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</si>
  <si>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</si>
  <si>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</si>
  <si>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</si>
  <si>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</si>
  <si>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</si>
  <si>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</si>
  <si>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</si>
  <si>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</si>
  <si>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</si>
  <si>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</si>
  <si>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</si>
  <si>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</si>
  <si>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</si>
  <si>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</si>
  <si>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</si>
  <si>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</si>
  <si>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</si>
  <si>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</si>
  <si>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</si>
  <si>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</si>
  <si>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</si>
  <si>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</si>
  <si>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</si>
  <si>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</si>
  <si>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</si>
  <si>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</si>
  <si>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</si>
  <si>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</si>
  <si>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</si>
  <si>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</si>
  <si>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</si>
  <si>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</si>
  <si>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</si>
  <si>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</si>
  <si>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</si>
  <si>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</si>
  <si>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</si>
  <si>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</si>
  <si>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</si>
  <si>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</si>
  <si>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</si>
  <si>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от продолжающейся деятельности</t>
  </si>
  <si>
    <t>от прекращенной деятельности</t>
  </si>
  <si>
    <t>тыс.тенге</t>
  </si>
  <si>
    <t>030</t>
  </si>
  <si>
    <t>040</t>
  </si>
  <si>
    <t>041</t>
  </si>
  <si>
    <t>042</t>
  </si>
  <si>
    <t>4. Влияние обменных курсов валют к тенге</t>
  </si>
  <si>
    <t>7. Денежные средства и их эквиваленты на конец отчетного периода</t>
  </si>
  <si>
    <t>Форма 4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</si>
  <si>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</si>
  <si>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</si>
  <si>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</si>
  <si>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</si>
  <si>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</si>
  <si>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</si>
  <si>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</si>
  <si>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</si>
  <si>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</si>
  <si>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</si>
  <si>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</si>
  <si>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</si>
  <si>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</si>
  <si>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</si>
  <si>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</si>
  <si>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</si>
  <si>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</si>
  <si>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</si>
  <si>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</si>
  <si>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</si>
  <si>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</si>
  <si>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</si>
  <si>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</si>
  <si>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</si>
  <si>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</si>
  <si>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</si>
  <si>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</si>
  <si>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</si>
  <si>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</si>
  <si>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</si>
  <si>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</si>
  <si>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</si>
  <si>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</si>
  <si>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</si>
  <si>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</si>
  <si>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</si>
  <si>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Наименование организации: АО "ШалкияЦинк ЛТД"</t>
  </si>
  <si>
    <t>Организационно-правовая форма: Юридическая</t>
  </si>
  <si>
    <t>Сведения о реорганизации: Реорганизовано на АО и зарегестрировано в органах юстиции 29.03.2013</t>
  </si>
  <si>
    <t>Отчет о финансовом положении</t>
  </si>
  <si>
    <t xml:space="preserve">Отчет о совокупном доходе </t>
  </si>
  <si>
    <t xml:space="preserve">Балансовая стоимость одной акций </t>
  </si>
  <si>
    <t xml:space="preserve">                            Код строки</t>
  </si>
  <si>
    <t xml:space="preserve">                                                             Отчетный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</si>
  <si>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</si>
  <si>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</si>
  <si>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в том числе: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</si>
  <si>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</si>
  <si>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</si>
  <si>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</si>
  <si>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</si>
  <si>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</si>
  <si>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</si>
  <si>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</si>
  <si>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</si>
  <si>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</si>
  <si>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</si>
  <si>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</si>
  <si>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</si>
  <si>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</si>
  <si>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</si>
  <si>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</si>
  <si>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</si>
  <si>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</si>
  <si>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II. ДВИЖЕНИЕ  ДЕНЕЖНЫХ  СРЕДСТВ  ОТ ИНВЕСТИЦИОННОЙ 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</si>
  <si>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</si>
  <si>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</si>
  <si>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реализации нематериальных активов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</si>
  <si>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</si>
  <si>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</si>
  <si>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</si>
  <si>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</si>
  <si>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</si>
  <si>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</si>
  <si>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</si>
  <si>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</si>
  <si>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</si>
  <si>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</si>
  <si>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</si>
  <si>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</si>
  <si>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</si>
  <si>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</si>
  <si>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</si>
  <si>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</si>
  <si>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</si>
  <si>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</si>
  <si>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</si>
  <si>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</si>
  <si>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</si>
  <si>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</si>
  <si>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</si>
  <si>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</si>
  <si>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</si>
  <si>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</si>
  <si>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</si>
  <si>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</si>
  <si>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</si>
  <si>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</si>
  <si>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</si>
  <si>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</si>
  <si>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</si>
  <si>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</si>
  <si>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</si>
  <si>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</si>
  <si>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</si>
  <si>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</si>
  <si>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</si>
  <si>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</si>
  <si>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 ДВИЖЕНИЕ  ДЕНЕЖНЫХ  СРЕДСТВ  ОТ ФИНАНСОВОЙ ДЕЯТЕЛЬНОСТИ</t>
  </si>
  <si>
    <t>1. Поступление денежных средств, всего (сумма строк с 091 по 094)</t>
  </si>
  <si>
    <t>090</t>
  </si>
  <si>
    <t xml:space="preserve"> эмиссия акций и других финансовых инструментов</t>
  </si>
  <si>
    <t>091</t>
  </si>
  <si>
    <t xml:space="preserve"> получение займов</t>
  </si>
  <si>
    <t>092</t>
  </si>
  <si>
    <t>получение вознаграждения</t>
  </si>
  <si>
    <t>093</t>
  </si>
  <si>
    <t>094</t>
  </si>
  <si>
    <t>2. Выбытие денежных средств, всего (сумма строк с 101 по 105)</t>
  </si>
  <si>
    <t>100</t>
  </si>
  <si>
    <t>погашение займов</t>
  </si>
  <si>
    <t>101</t>
  </si>
  <si>
    <t>102</t>
  </si>
  <si>
    <t>выплата дивидендов</t>
  </si>
  <si>
    <t>103</t>
  </si>
  <si>
    <t>выплаты собственникам по акциям организации</t>
  </si>
  <si>
    <t>104</t>
  </si>
  <si>
    <t>прочие выбытия</t>
  </si>
  <si>
    <t>105</t>
  </si>
  <si>
    <t>3. Чистая сумма денежных средств от финансовой деятельности (строка 090 – строка 100)</t>
  </si>
  <si>
    <t>110</t>
  </si>
  <si>
    <t>120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</si>
  <si>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</si>
  <si>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</si>
  <si>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Отчет о движении денежных средств (прямой метод)</t>
  </si>
  <si>
    <t>Прочие неоперационные доходы/курсовая разница</t>
  </si>
  <si>
    <t>Базовый убыток на акцию:</t>
  </si>
  <si>
    <t>Разводненный убыток на акцию:</t>
  </si>
  <si>
    <t>КАЗАХСТАН,120302 , Кызылординская область, Жанакорганский район, поселок Шалкия, ул.Мустафа Шокай, д.32, тел:(77243) 57-91-07, e-mail: info@zinc.kz, веб-сайт: www.zinc.kz</t>
  </si>
  <si>
    <t xml:space="preserve">Юридический адрес (организации): </t>
  </si>
  <si>
    <t>Главный бухгалтер: Тепляков Сергей Юрьевич</t>
  </si>
  <si>
    <t>за период с 01.01.2018 по 30.09.2018</t>
  </si>
  <si>
    <t>Генеральный директор: Джаукенов Аскар Амангельдиевич</t>
  </si>
  <si>
    <t>Среднегодовая численность работников: 702 чел.</t>
  </si>
  <si>
    <t>Сальдо на 30 сентября  отчетного года (строка 500 + строка 600 + строка 700)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</si>
</sst>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1" formatCode="_-* #,##0\ _р_._-;\-* #,##0\ _р_._-;_-* &quot;-&quot;\ _р_.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_);_(* \(#,##0\);_(* &quot;-&quot;_);_(@_)"/>
    <numFmt numFmtId="168" formatCode="_(* #,##0.00_);_(* \(#,##0.00\);_(* &quot;-&quot;??_);_(@_)"/>
    <numFmt numFmtId="169" formatCode="_(* #,##0.00_);_(* \(#,##0.00\);_(* &quot;-&quot;_);_(@_)"/>
    <numFmt numFmtId="170" formatCode="#,##0.0_);\(#,##0.0\)"/>
    <numFmt numFmtId="171" formatCode="&quot;$&quot;#,##0.0_);[Red]\(&quot;$&quot;#,##0.0\)"/>
    <numFmt numFmtId="172" formatCode="#\ ##0_.\ &quot;zі&quot;\ 00\ &quot;gr&quot;;\(#\ ##0.00\z\і\)"/>
    <numFmt numFmtId="173" formatCode="#\ ##0&quot;zі&quot;00&quot;gr&quot;;\(#\ ##0.00\z\і\)"/>
    <numFmt numFmtId="174" formatCode="_-&quot;$&quot;* #,##0.00_-;\-&quot;$&quot;* #,##0.00_-;_-&quot;$&quot;* &quot;-&quot;??_-;_-@_-"/>
    <numFmt numFmtId="175" formatCode="0.0%;\(0.0%\)"/>
    <numFmt numFmtId="176" formatCode="[$-409]d\-mmm\-yy;@"/>
    <numFmt numFmtId="177" formatCode="[$-409]d\-mmm;@"/>
    <numFmt numFmtId="178" formatCode="#,##0.00&quot; $&quot;;[Red]\-#,##0.00&quot; $&quot;"/>
    <numFmt numFmtId="179" formatCode="_(* #,##0,_);_(* \(#,##0,\);_(* &quot;-&quot;_);_(@_)"/>
    <numFmt numFmtId="180" formatCode="0%_);\(0%\)"/>
    <numFmt numFmtId="181" formatCode="_-* #,##0\ _$_-;\-* #,##0\ _$_-;_-* &quot;-&quot;\ _$_-;_-@_-"/>
    <numFmt numFmtId="182" formatCode="\+0.0;\-0.0"/>
    <numFmt numFmtId="183" formatCode="\+0.0%;\-0.0%"/>
    <numFmt numFmtId="184" formatCode="&quot;$&quot;#,##0"/>
    <numFmt numFmtId="185" formatCode="#\ ##0&quot;zі&quot;_.00&quot;gr&quot;;\(#\ ##0.00\z\і\)"/>
    <numFmt numFmtId="186" formatCode="#\ ##0&quot;zі&quot;.00&quot;gr&quot;;\(#\ ##0&quot;zі&quot;.00&quot;gr&quot;\)"/>
    <numFmt numFmtId="187" formatCode="General_)"/>
    <numFmt numFmtId="188" formatCode="_-* #,##0.00_р_._-;\-* #,##0.00_р_._-;_-* &quot;-&quot;_р_._-;_-@_-"/>
    <numFmt numFmtId="189" formatCode="#,##0\ _р_."/>
  </numFmts>
  <fonts count="55"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</font>
    <font>
      <sz val="10"/>
      <name val="Pragmatica"/>
    </font>
    <font>
      <sz val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Helv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entury Gothic"/>
      <family val="2"/>
      <charset val="204"/>
    </font>
    <font>
      <sz val="9"/>
      <color rgb="FFFF0000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13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9" applyNumberFormat="0" applyAlignment="0" applyProtection="0"/>
    <xf numFmtId="0" fontId="9" fillId="28" borderId="10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9" applyNumberFormat="0" applyAlignment="0" applyProtection="0"/>
    <xf numFmtId="0" fontId="16" fillId="0" borderId="14" applyNumberFormat="0" applyFill="0" applyAlignment="0" applyProtection="0"/>
    <xf numFmtId="0" fontId="17" fillId="31" borderId="0" applyNumberFormat="0" applyBorder="0" applyAlignment="0" applyProtection="0"/>
    <xf numFmtId="0" fontId="4" fillId="0" borderId="0"/>
    <xf numFmtId="0" fontId="5" fillId="32" borderId="15" applyNumberFormat="0" applyFont="0" applyAlignment="0" applyProtection="0"/>
    <xf numFmtId="0" fontId="18" fillId="2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>
      <alignment horizontal="left"/>
    </xf>
    <xf numFmtId="0" fontId="24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165" fontId="28" fillId="0" borderId="0">
      <protection locked="0"/>
    </xf>
    <xf numFmtId="165" fontId="28" fillId="0" borderId="0">
      <protection locked="0"/>
    </xf>
    <xf numFmtId="165" fontId="28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8" fillId="0" borderId="29">
      <protection locked="0"/>
    </xf>
    <xf numFmtId="0" fontId="30" fillId="0" borderId="0" applyFill="0" applyBorder="0" applyAlignment="0"/>
    <xf numFmtId="170" fontId="27" fillId="0" borderId="0" applyFill="0" applyBorder="0" applyAlignment="0"/>
    <xf numFmtId="171" fontId="4" fillId="0" borderId="0" applyFill="0" applyBorder="0" applyAlignment="0"/>
    <xf numFmtId="172" fontId="31" fillId="0" borderId="0" applyFill="0" applyBorder="0" applyAlignment="0"/>
    <xf numFmtId="173" fontId="31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67" fontId="25" fillId="33" borderId="30">
      <alignment vertical="center"/>
    </xf>
    <xf numFmtId="174" fontId="27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6" fontId="4" fillId="34" borderId="0" applyFont="0" applyFill="0" applyBorder="0" applyAlignment="0" applyProtection="0"/>
    <xf numFmtId="14" fontId="30" fillId="0" borderId="0" applyFill="0" applyBorder="0" applyAlignment="0"/>
    <xf numFmtId="177" fontId="4" fillId="34" borderId="0" applyFont="0" applyFill="0" applyBorder="0" applyAlignment="0" applyProtection="0"/>
    <xf numFmtId="38" fontId="33" fillId="0" borderId="31">
      <alignment vertical="center"/>
    </xf>
    <xf numFmtId="0" fontId="34" fillId="0" borderId="0" applyNumberFormat="0" applyFill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0" fontId="35" fillId="35" borderId="18" applyNumberFormat="0" applyFill="0" applyBorder="0" applyAlignment="0" applyProtection="0">
      <protection locked="0"/>
    </xf>
    <xf numFmtId="38" fontId="32" fillId="36" borderId="0" applyNumberFormat="0" applyBorder="0" applyAlignment="0" applyProtection="0"/>
    <xf numFmtId="0" fontId="36" fillId="0" borderId="32" applyNumberFormat="0" applyAlignment="0" applyProtection="0">
      <alignment horizontal="left" vertical="center"/>
    </xf>
    <xf numFmtId="0" fontId="36" fillId="0" borderId="20">
      <alignment horizontal="left" vertical="center"/>
    </xf>
    <xf numFmtId="14" fontId="37" fillId="37" borderId="33">
      <alignment horizontal="center" vertical="center" wrapText="1"/>
    </xf>
    <xf numFmtId="10" fontId="32" fillId="38" borderId="18" applyNumberFormat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78" fontId="4" fillId="0" borderId="0"/>
    <xf numFmtId="0" fontId="32" fillId="0" borderId="0"/>
    <xf numFmtId="0" fontId="38" fillId="0" borderId="0"/>
    <xf numFmtId="0" fontId="4" fillId="0" borderId="0"/>
    <xf numFmtId="0" fontId="39" fillId="0" borderId="0"/>
    <xf numFmtId="0" fontId="27" fillId="0" borderId="0"/>
    <xf numFmtId="179" fontId="4" fillId="34" borderId="0"/>
    <xf numFmtId="0" fontId="40" fillId="34" borderId="0"/>
    <xf numFmtId="180" fontId="4" fillId="0" borderId="0" applyFont="0" applyFill="0" applyBorder="0" applyAlignment="0" applyProtection="0"/>
    <xf numFmtId="173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27" fillId="0" borderId="0"/>
    <xf numFmtId="183" fontId="27" fillId="0" borderId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0" fontId="41" fillId="0" borderId="0" applyNumberFormat="0">
      <alignment horizontal="left"/>
    </xf>
    <xf numFmtId="3" fontId="25" fillId="0" borderId="0" applyFont="0" applyFill="0" applyBorder="0" applyAlignment="0"/>
    <xf numFmtId="184" fontId="42" fillId="0" borderId="18">
      <alignment horizontal="left" vertical="center"/>
      <protection locked="0"/>
    </xf>
    <xf numFmtId="0" fontId="33" fillId="0" borderId="0" applyNumberFormat="0" applyFont="0" applyFill="0" applyBorder="0" applyAlignment="0" applyProtection="0">
      <alignment vertical="top"/>
    </xf>
    <xf numFmtId="49" fontId="30" fillId="0" borderId="0" applyFill="0" applyBorder="0" applyAlignment="0"/>
    <xf numFmtId="185" fontId="31" fillId="0" borderId="0" applyFill="0" applyBorder="0" applyAlignment="0"/>
    <xf numFmtId="186" fontId="31" fillId="0" borderId="0" applyFill="0" applyBorder="0" applyAlignment="0"/>
    <xf numFmtId="0" fontId="43" fillId="0" borderId="0" applyFill="0" applyBorder="0" applyProtection="0">
      <alignment horizontal="left" vertical="top"/>
    </xf>
    <xf numFmtId="187" fontId="25" fillId="0" borderId="34"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36" borderId="30"/>
    <xf numFmtId="14" fontId="25" fillId="0" borderId="0">
      <alignment horizontal="right"/>
    </xf>
    <xf numFmtId="187" fontId="46" fillId="37" borderId="34"/>
    <xf numFmtId="0" fontId="4" fillId="0" borderId="18">
      <alignment horizontal="right"/>
    </xf>
    <xf numFmtId="0" fontId="4" fillId="0" borderId="0"/>
    <xf numFmtId="0" fontId="22" fillId="0" borderId="0"/>
    <xf numFmtId="0" fontId="4" fillId="0" borderId="0"/>
    <xf numFmtId="0" fontId="27" fillId="0" borderId="0"/>
    <xf numFmtId="0" fontId="33" fillId="0" borderId="0" applyNumberFormat="0" applyFont="0" applyFill="0" applyBorder="0" applyAlignment="0" applyProtection="0">
      <alignment vertical="top"/>
    </xf>
    <xf numFmtId="0" fontId="22" fillId="0" borderId="0">
      <alignment vertical="justify"/>
    </xf>
    <xf numFmtId="38" fontId="22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" fontId="4" fillId="0" borderId="18"/>
    <xf numFmtId="165" fontId="28" fillId="0" borderId="0">
      <protection locked="0"/>
    </xf>
  </cellStyleXfs>
  <cellXfs count="120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Fill="1" applyAlignment="1">
      <alignment horizontal="left" wrapText="1"/>
    </xf>
    <xf numFmtId="167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right" wrapText="1"/>
    </xf>
    <xf numFmtId="167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169" fontId="1" fillId="0" borderId="0" xfId="0" applyNumberFormat="1" applyFont="1" applyFill="1" applyAlignment="1">
      <alignment horizontal="left" wrapText="1"/>
    </xf>
    <xf numFmtId="167" fontId="2" fillId="0" borderId="0" xfId="0" applyNumberFormat="1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47" fillId="0" borderId="0" xfId="43" applyFont="1" applyFill="1" applyBorder="1"/>
    <xf numFmtId="0" fontId="48" fillId="0" borderId="18" xfId="43" applyFont="1" applyFill="1" applyBorder="1" applyAlignment="1">
      <alignment horizontal="left" wrapText="1" indent="4"/>
    </xf>
    <xf numFmtId="0" fontId="48" fillId="0" borderId="18" xfId="43" applyFont="1" applyFill="1" applyBorder="1" applyAlignment="1">
      <alignment horizontal="center" vertical="top" wrapText="1"/>
    </xf>
    <xf numFmtId="0" fontId="47" fillId="0" borderId="0" xfId="43" applyFont="1" applyFill="1" applyBorder="1" applyAlignment="1">
      <alignment horizontal="center" vertical="top" wrapText="1"/>
    </xf>
    <xf numFmtId="0" fontId="47" fillId="0" borderId="0" xfId="43" applyFont="1" applyFill="1"/>
    <xf numFmtId="0" fontId="48" fillId="0" borderId="22" xfId="44" applyFont="1" applyFill="1" applyBorder="1" applyAlignment="1">
      <alignment vertical="center" wrapText="1"/>
    </xf>
    <xf numFmtId="0" fontId="48" fillId="0" borderId="19" xfId="44" applyFont="1" applyFill="1" applyBorder="1" applyAlignment="1">
      <alignment horizontal="center" vertical="center"/>
    </xf>
    <xf numFmtId="167" fontId="48" fillId="0" borderId="18" xfId="43" applyNumberFormat="1" applyFont="1" applyFill="1" applyBorder="1"/>
    <xf numFmtId="0" fontId="47" fillId="0" borderId="22" xfId="44" applyFont="1" applyFill="1" applyBorder="1" applyAlignment="1">
      <alignment horizontal="left"/>
    </xf>
    <xf numFmtId="0" fontId="47" fillId="0" borderId="19" xfId="44" applyFont="1" applyFill="1" applyBorder="1" applyAlignment="1"/>
    <xf numFmtId="0" fontId="47" fillId="0" borderId="18" xfId="43" applyFont="1" applyFill="1" applyBorder="1" applyAlignment="1">
      <alignment horizontal="center" vertical="top" wrapText="1"/>
    </xf>
    <xf numFmtId="0" fontId="47" fillId="0" borderId="19" xfId="44" applyFont="1" applyFill="1" applyBorder="1" applyAlignment="1">
      <alignment horizontal="center" vertical="center"/>
    </xf>
    <xf numFmtId="0" fontId="47" fillId="0" borderId="22" xfId="44" applyFont="1" applyFill="1" applyBorder="1" applyAlignment="1">
      <alignment wrapText="1"/>
    </xf>
    <xf numFmtId="167" fontId="47" fillId="0" borderId="18" xfId="43" applyNumberFormat="1" applyFont="1" applyFill="1" applyBorder="1"/>
    <xf numFmtId="167" fontId="48" fillId="0" borderId="23" xfId="43" applyNumberFormat="1" applyFont="1" applyFill="1" applyBorder="1"/>
    <xf numFmtId="167" fontId="47" fillId="0" borderId="0" xfId="43" applyNumberFormat="1" applyFont="1" applyFill="1" applyBorder="1" applyAlignment="1"/>
    <xf numFmtId="0" fontId="48" fillId="0" borderId="24" xfId="44" applyFont="1" applyFill="1" applyBorder="1" applyAlignment="1">
      <alignment vertical="center" wrapText="1"/>
    </xf>
    <xf numFmtId="0" fontId="48" fillId="0" borderId="23" xfId="44" applyFont="1" applyFill="1" applyBorder="1" applyAlignment="1">
      <alignment horizontal="center" vertical="center"/>
    </xf>
    <xf numFmtId="0" fontId="48" fillId="0" borderId="25" xfId="44" applyFont="1" applyFill="1" applyBorder="1" applyAlignment="1">
      <alignment vertical="center" wrapText="1"/>
    </xf>
    <xf numFmtId="0" fontId="48" fillId="0" borderId="26" xfId="44" applyFont="1" applyFill="1" applyBorder="1" applyAlignment="1">
      <alignment horizontal="center" vertical="center"/>
    </xf>
    <xf numFmtId="167" fontId="48" fillId="0" borderId="27" xfId="43" applyNumberFormat="1" applyFont="1" applyFill="1" applyBorder="1"/>
    <xf numFmtId="49" fontId="48" fillId="0" borderId="19" xfId="44" applyNumberFormat="1" applyFont="1" applyFill="1" applyBorder="1" applyAlignment="1">
      <alignment horizontal="center" vertical="center"/>
    </xf>
    <xf numFmtId="49" fontId="47" fillId="0" borderId="19" xfId="44" applyNumberFormat="1" applyFont="1" applyFill="1" applyBorder="1" applyAlignment="1">
      <alignment horizontal="center" vertical="center"/>
    </xf>
    <xf numFmtId="167" fontId="47" fillId="0" borderId="18" xfId="43" applyNumberFormat="1" applyFont="1" applyFill="1" applyBorder="1" applyAlignment="1">
      <alignment horizontal="center" vertical="top" wrapText="1"/>
    </xf>
    <xf numFmtId="49" fontId="48" fillId="0" borderId="23" xfId="44" applyNumberFormat="1" applyFont="1" applyFill="1" applyBorder="1" applyAlignment="1">
      <alignment horizontal="center" vertical="center"/>
    </xf>
    <xf numFmtId="49" fontId="48" fillId="0" borderId="18" xfId="44" applyNumberFormat="1" applyFont="1" applyFill="1" applyBorder="1" applyAlignment="1">
      <alignment horizontal="center" vertical="center"/>
    </xf>
    <xf numFmtId="49" fontId="47" fillId="0" borderId="28" xfId="44" applyNumberFormat="1" applyFont="1" applyFill="1" applyBorder="1" applyAlignment="1"/>
    <xf numFmtId="49" fontId="47" fillId="0" borderId="18" xfId="44" applyNumberFormat="1" applyFont="1" applyFill="1" applyBorder="1" applyAlignment="1">
      <alignment horizontal="center" vertical="center"/>
    </xf>
    <xf numFmtId="49" fontId="48" fillId="0" borderId="28" xfId="44" applyNumberFormat="1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vertical="center" wrapText="1"/>
    </xf>
    <xf numFmtId="0" fontId="48" fillId="0" borderId="18" xfId="44" applyFont="1" applyFill="1" applyBorder="1" applyAlignment="1">
      <alignment horizontal="center" vertical="center"/>
    </xf>
    <xf numFmtId="0" fontId="49" fillId="0" borderId="0" xfId="43" applyFont="1" applyFill="1" applyBorder="1" applyAlignment="1">
      <alignment wrapText="1"/>
    </xf>
    <xf numFmtId="0" fontId="48" fillId="0" borderId="0" xfId="44" applyFont="1" applyFill="1" applyBorder="1" applyAlignment="1">
      <alignment horizontal="center" vertical="center"/>
    </xf>
    <xf numFmtId="167" fontId="50" fillId="0" borderId="0" xfId="43" applyNumberFormat="1" applyFont="1" applyFill="1" applyBorder="1"/>
    <xf numFmtId="0" fontId="49" fillId="0" borderId="0" xfId="43" applyFont="1" applyFill="1" applyBorder="1"/>
    <xf numFmtId="0" fontId="49" fillId="0" borderId="0" xfId="43" applyFont="1" applyFill="1" applyAlignment="1">
      <alignment wrapText="1"/>
    </xf>
    <xf numFmtId="0" fontId="48" fillId="0" borderId="0" xfId="43" applyFont="1" applyFill="1" applyBorder="1"/>
    <xf numFmtId="0" fontId="51" fillId="0" borderId="0" xfId="43" applyFont="1" applyFill="1" applyBorder="1"/>
    <xf numFmtId="0" fontId="47" fillId="0" borderId="22" xfId="44" applyFont="1" applyFill="1" applyBorder="1" applyAlignment="1">
      <alignment horizontal="left" indent="4"/>
    </xf>
    <xf numFmtId="0" fontId="47" fillId="0" borderId="22" xfId="44" applyFont="1" applyFill="1" applyBorder="1" applyAlignment="1">
      <alignment horizontal="left" wrapText="1" indent="4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Alignment="1"/>
    <xf numFmtId="164" fontId="2" fillId="0" borderId="0" xfId="0" applyNumberFormat="1" applyFont="1" applyFill="1" applyAlignment="1">
      <alignment horizontal="left" wrapText="1"/>
    </xf>
    <xf numFmtId="164" fontId="0" fillId="0" borderId="0" xfId="0" applyNumberFormat="1" applyFont="1" applyFill="1" applyAlignment="1">
      <alignment horizontal="left" wrapText="1"/>
    </xf>
    <xf numFmtId="164" fontId="52" fillId="0" borderId="0" xfId="0" applyNumberFormat="1" applyFont="1" applyFill="1" applyAlignment="1">
      <alignment horizontal="left" wrapText="1"/>
    </xf>
    <xf numFmtId="3" fontId="53" fillId="0" borderId="0" xfId="0" applyNumberFormat="1" applyFont="1" applyAlignment="1">
      <alignment wrapText="1"/>
    </xf>
    <xf numFmtId="3" fontId="0" fillId="0" borderId="0" xfId="0" applyNumberFormat="1" applyFont="1" applyFill="1" applyAlignment="1">
      <alignment horizontal="left" wrapText="1"/>
    </xf>
    <xf numFmtId="188" fontId="2" fillId="0" borderId="0" xfId="0" applyNumberFormat="1" applyFont="1" applyFill="1" applyAlignment="1">
      <alignment horizontal="left" wrapText="1"/>
    </xf>
    <xf numFmtId="166" fontId="0" fillId="0" borderId="0" xfId="0" applyNumberFormat="1" applyFont="1" applyFill="1" applyAlignment="1">
      <alignment horizontal="left" wrapText="1"/>
    </xf>
    <xf numFmtId="0" fontId="48" fillId="0" borderId="18" xfId="4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68" fontId="54" fillId="0" borderId="1" xfId="0" applyNumberFormat="1" applyFont="1" applyFill="1" applyBorder="1" applyAlignment="1">
      <alignment horizontal="right" vertical="center" wrapText="1"/>
    </xf>
    <xf numFmtId="189" fontId="1" fillId="0" borderId="1" xfId="0" applyNumberFormat="1" applyFont="1" applyFill="1" applyBorder="1" applyAlignment="1">
      <alignment horizontal="right" vertical="center" wrapText="1"/>
    </xf>
    <xf numFmtId="41" fontId="2" fillId="0" borderId="0" xfId="0" applyNumberFormat="1" applyFont="1" applyFill="1" applyAlignment="1">
      <alignment horizontal="left" vertical="center" wrapText="1"/>
    </xf>
    <xf numFmtId="0" fontId="2" fillId="0" borderId="2" xfId="0" applyFont="1" applyFill="1" applyBorder="1" applyAlignment="1"/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48" fillId="0" borderId="22" xfId="44" applyFont="1" applyFill="1" applyBorder="1" applyAlignment="1">
      <alignment horizontal="center" vertical="center"/>
    </xf>
    <xf numFmtId="0" fontId="48" fillId="0" borderId="20" xfId="44" applyFont="1" applyFill="1" applyBorder="1" applyAlignment="1">
      <alignment horizontal="center" vertical="center"/>
    </xf>
    <xf numFmtId="0" fontId="48" fillId="0" borderId="21" xfId="44" applyFont="1" applyFill="1" applyBorder="1" applyAlignment="1">
      <alignment horizontal="center" vertical="center"/>
    </xf>
    <xf numFmtId="0" fontId="48" fillId="0" borderId="19" xfId="44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37">
    <cellStyle name="_x000d__x000a_JournalTemplate=C:\COMFO\CTALK\JOURSTD.TPL_x000d__x000a_LbStateAddress=3 3 0 251 1 89 2 311_x000d__x000a_LbStateJou" xfId="45"/>
    <cellStyle name="_PRICE_1C" xfId="46"/>
    <cellStyle name="_мебель, оборудование инвентарь1207" xfId="47"/>
    <cellStyle name="_ОТЧЕТ для ДКФ    06 04 05  (6)" xfId="48"/>
    <cellStyle name="_План развития ПТС на 2005-2010 (связи станционной части)" xfId="49"/>
    <cellStyle name="_произв.цели - приложение к СНР_айгерим_09.11" xfId="50"/>
    <cellStyle name="_Утв СД Бюджет расшиф 29 12 05" xfId="51"/>
    <cellStyle name="”ќђќ‘ћ‚›‰" xfId="52"/>
    <cellStyle name="”љ‘ђћ‚ђќќ›‰" xfId="53"/>
    <cellStyle name="„…ќ…†ќ›‰" xfId="54"/>
    <cellStyle name="‡ђѓћ‹ћ‚ћљ1" xfId="55"/>
    <cellStyle name="‡ђѓћ‹ћ‚ћљ2" xfId="56"/>
    <cellStyle name="’ћѓћ‚›‰" xfId="57"/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Calc Currency (0)" xfId="58"/>
    <cellStyle name="Calc Currency (2)" xfId="59"/>
    <cellStyle name="Calc Percent (0)" xfId="60"/>
    <cellStyle name="Calc Percent (1)" xfId="61"/>
    <cellStyle name="Calc Percent (2)" xfId="62"/>
    <cellStyle name="Calc Units (0)" xfId="63"/>
    <cellStyle name="Calc Units (1)" xfId="64"/>
    <cellStyle name="Calc Units (2)" xfId="65"/>
    <cellStyle name="Check" xfId="66"/>
    <cellStyle name="Comma [00]" xfId="67"/>
    <cellStyle name="Comma 10 2" xfId="68"/>
    <cellStyle name="Comma 2" xfId="69"/>
    <cellStyle name="Currency [00]" xfId="70"/>
    <cellStyle name="Date" xfId="71"/>
    <cellStyle name="Date Short" xfId="72"/>
    <cellStyle name="Date without year" xfId="73"/>
    <cellStyle name="DELTA" xfId="74"/>
    <cellStyle name="E&amp;Y House" xfId="75"/>
    <cellStyle name="Enter Currency (0)" xfId="76"/>
    <cellStyle name="Enter Currency (2)" xfId="77"/>
    <cellStyle name="Enter Units (0)" xfId="78"/>
    <cellStyle name="Enter Units (1)" xfId="79"/>
    <cellStyle name="Enter Units (2)" xfId="80"/>
    <cellStyle name="From" xfId="81"/>
    <cellStyle name="Grey" xfId="82"/>
    <cellStyle name="Header1" xfId="83"/>
    <cellStyle name="Header2" xfId="84"/>
    <cellStyle name="Heading" xfId="85"/>
    <cellStyle name="Input [yellow]" xfId="86"/>
    <cellStyle name="Link Currency (0)" xfId="87"/>
    <cellStyle name="Link Currency (2)" xfId="88"/>
    <cellStyle name="Link Units (0)" xfId="89"/>
    <cellStyle name="Link Units (1)" xfId="90"/>
    <cellStyle name="Link Units (2)" xfId="91"/>
    <cellStyle name="Normal - Style1" xfId="92"/>
    <cellStyle name="Normal 2" xfId="43"/>
    <cellStyle name="Normal 2 10" xfId="37"/>
    <cellStyle name="Normal 2 2" xfId="93"/>
    <cellStyle name="Normal 2 2 2 2" xfId="94"/>
    <cellStyle name="Normal 51" xfId="95"/>
    <cellStyle name="Normal1" xfId="96"/>
    <cellStyle name="normбlnм_laroux" xfId="97"/>
    <cellStyle name="numbers" xfId="98"/>
    <cellStyle name="paint" xfId="99"/>
    <cellStyle name="Percent (0)" xfId="100"/>
    <cellStyle name="Percent [0]" xfId="101"/>
    <cellStyle name="Percent [00]" xfId="102"/>
    <cellStyle name="Percent [2]" xfId="103"/>
    <cellStyle name="Percent 2 2 2" xfId="104"/>
    <cellStyle name="piw#" xfId="105"/>
    <cellStyle name="piw%" xfId="106"/>
    <cellStyle name="PrePop Currency (0)" xfId="107"/>
    <cellStyle name="PrePop Currency (2)" xfId="108"/>
    <cellStyle name="PrePop Units (0)" xfId="109"/>
    <cellStyle name="PrePop Units (1)" xfId="110"/>
    <cellStyle name="PrePop Units (2)" xfId="111"/>
    <cellStyle name="Price_Body" xfId="112"/>
    <cellStyle name="Rubles" xfId="113"/>
    <cellStyle name="stand_bord" xfId="114"/>
    <cellStyle name="Style 1" xfId="115"/>
    <cellStyle name="Text Indent A" xfId="116"/>
    <cellStyle name="Text Indent B" xfId="117"/>
    <cellStyle name="Text Indent C" xfId="118"/>
    <cellStyle name="Tickmark" xfId="119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Беззащитный" xfId="120"/>
    <cellStyle name="Ввод " xfId="34" builtinId="20" customBuiltin="1"/>
    <cellStyle name="Вывод" xfId="39" builtinId="21" customBuiltin="1"/>
    <cellStyle name="Вычисление" xfId="26" builtinId="22" customBuiltin="1"/>
    <cellStyle name="Гиперссылка 2" xfId="121"/>
    <cellStyle name="Группа" xfId="122"/>
    <cellStyle name="Дата" xfId="123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Защитный" xfId="124"/>
    <cellStyle name="Звезды" xfId="125"/>
    <cellStyle name="Итог" xfId="41" builtinId="25" customBuiltin="1"/>
    <cellStyle name="КАНДАГАЧ тел3-33-96" xfId="126"/>
    <cellStyle name="Контрольная ячейка" xfId="27" builtinId="23" customBuiltin="1"/>
    <cellStyle name="Название" xfId="40" builtinId="15" customBuiltin="1"/>
    <cellStyle name="Нейтральный" xfId="36" builtinId="28" customBuiltin="1"/>
    <cellStyle name="Обычный" xfId="0" builtinId="0" customBuiltin="1"/>
    <cellStyle name="Обычный 10" xfId="127"/>
    <cellStyle name="Обычный 2" xfId="128"/>
    <cellStyle name="Обычный_одд" xfId="44"/>
    <cellStyle name="Плохой" xfId="25" builtinId="27" customBuiltin="1"/>
    <cellStyle name="Пояснение" xfId="28" builtinId="53" customBuiltin="1"/>
    <cellStyle name="Примечание" xfId="38" builtinId="10" customBuiltin="1"/>
    <cellStyle name="Связанная ячейка" xfId="35" builtinId="24" customBuiltin="1"/>
    <cellStyle name="Стиль 1" xfId="129"/>
    <cellStyle name="Стиль 2" xfId="130"/>
    <cellStyle name="Стиль_названий" xfId="131"/>
    <cellStyle name="Текст предупреждения" xfId="42" builtinId="11" customBuiltin="1"/>
    <cellStyle name="Тысячи [0]" xfId="132"/>
    <cellStyle name="Тысячи_010SN05" xfId="133"/>
    <cellStyle name="Финансовый 2" xfId="134"/>
    <cellStyle name="Хороший" xfId="29" builtinId="26" customBuiltin="1"/>
    <cellStyle name="Цена" xfId="135"/>
    <cellStyle name="Џђћ–…ќ’ќ›‰" xfId="1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topLeftCell="A59" workbookViewId="0">
      <selection activeCell="F81" sqref="F81"/>
    </sheetView>
  </sheetViews>
  <sheetFormatPr defaultRowHeight="15" customHeight="1"/>
  <cols>
    <col min="1" max="1" width="1.85546875" style="2" bestFit="1" customWidth="1"/>
    <col min="2" max="2" width="60.5703125" style="2" customWidth="1"/>
    <col min="3" max="3" width="9.7109375" style="2" bestFit="1" customWidth="1"/>
    <col min="4" max="4" width="15.7109375" style="2" bestFit="1" customWidth="1"/>
    <col min="5" max="5" width="17.140625" style="2" customWidth="1"/>
    <col min="6" max="6" width="13.5703125" style="83" customWidth="1"/>
    <col min="7" max="7" width="12" style="2" bestFit="1" customWidth="1"/>
    <col min="8" max="16384" width="9.140625" style="2"/>
  </cols>
  <sheetData>
    <row r="1" spans="1:6" ht="12" customHeight="1">
      <c r="A1" s="17" t="s">
        <v>0</v>
      </c>
      <c r="B1" s="74"/>
      <c r="C1" s="74"/>
      <c r="D1" s="74"/>
      <c r="E1" s="74"/>
      <c r="F1" s="82"/>
    </row>
    <row r="2" spans="1:6" ht="12" customHeight="1">
      <c r="A2" s="17" t="s">
        <v>0</v>
      </c>
      <c r="B2" s="100" t="s">
        <v>1</v>
      </c>
      <c r="C2" s="100"/>
      <c r="D2" s="100"/>
      <c r="E2" s="100"/>
      <c r="F2" s="82"/>
    </row>
    <row r="3" spans="1:6" ht="12" customHeight="1">
      <c r="A3" s="17" t="s">
        <v>0</v>
      </c>
      <c r="B3" s="101" t="s">
        <v>169</v>
      </c>
      <c r="C3" s="101"/>
      <c r="D3" s="101"/>
      <c r="E3" s="101"/>
      <c r="F3" s="82"/>
    </row>
    <row r="4" spans="1:6" ht="12" customHeight="1">
      <c r="A4" s="17" t="s">
        <v>0</v>
      </c>
      <c r="B4" s="17" t="s">
        <v>0</v>
      </c>
      <c r="C4" s="17" t="s">
        <v>0</v>
      </c>
      <c r="D4" s="17" t="s">
        <v>0</v>
      </c>
      <c r="E4" s="17" t="s">
        <v>0</v>
      </c>
      <c r="F4" s="82"/>
    </row>
    <row r="5" spans="1:6" ht="12" customHeight="1">
      <c r="A5" s="17" t="s">
        <v>0</v>
      </c>
      <c r="B5" s="81" t="s">
        <v>171</v>
      </c>
      <c r="C5" s="74"/>
      <c r="D5" s="74"/>
      <c r="E5" s="74"/>
      <c r="F5" s="82"/>
    </row>
    <row r="6" spans="1:6" ht="12" customHeight="1">
      <c r="A6" s="17" t="s">
        <v>0</v>
      </c>
      <c r="B6" s="81" t="s">
        <v>2</v>
      </c>
      <c r="C6" s="74"/>
      <c r="D6" s="74"/>
      <c r="E6" s="74"/>
      <c r="F6" s="82"/>
    </row>
    <row r="7" spans="1:6" ht="12" customHeight="1">
      <c r="A7" s="17" t="s">
        <v>0</v>
      </c>
      <c r="B7" s="81" t="s">
        <v>170</v>
      </c>
      <c r="C7" s="74"/>
      <c r="D7" s="74"/>
      <c r="E7" s="74"/>
      <c r="F7" s="82"/>
    </row>
    <row r="8" spans="1:6" ht="12" customHeight="1">
      <c r="A8" s="17" t="s">
        <v>0</v>
      </c>
      <c r="B8" s="81" t="s">
        <v>3</v>
      </c>
      <c r="C8" s="74"/>
      <c r="D8" s="74"/>
      <c r="E8" s="74"/>
      <c r="F8" s="82"/>
    </row>
    <row r="9" spans="1:6" ht="12" customHeight="1">
      <c r="A9" s="17" t="s">
        <v>0</v>
      </c>
      <c r="B9" s="81" t="s">
        <v>276</v>
      </c>
      <c r="C9" s="74"/>
      <c r="D9" s="74"/>
      <c r="E9" s="74"/>
      <c r="F9" s="82"/>
    </row>
    <row r="10" spans="1:6" ht="12" customHeight="1">
      <c r="A10" s="17" t="s">
        <v>0</v>
      </c>
      <c r="B10" s="81" t="s">
        <v>4</v>
      </c>
      <c r="C10" s="74"/>
      <c r="D10" s="74"/>
      <c r="E10" s="74"/>
      <c r="F10" s="82"/>
    </row>
    <row r="11" spans="1:6" ht="15" customHeight="1">
      <c r="A11" s="17" t="s">
        <v>0</v>
      </c>
      <c r="B11" s="81" t="s">
        <v>272</v>
      </c>
      <c r="C11" s="104" t="s">
        <v>271</v>
      </c>
      <c r="D11" s="104"/>
      <c r="E11" s="104"/>
      <c r="F11" s="82"/>
    </row>
    <row r="12" spans="1:6" ht="34.5" customHeight="1">
      <c r="A12" s="17" t="s">
        <v>0</v>
      </c>
      <c r="B12" s="4" t="s">
        <v>0</v>
      </c>
      <c r="C12" s="104"/>
      <c r="D12" s="104"/>
      <c r="E12" s="104"/>
      <c r="F12" s="82"/>
    </row>
    <row r="13" spans="1:6" ht="10.5" customHeight="1">
      <c r="A13" s="17"/>
      <c r="B13" s="94"/>
      <c r="C13" s="95"/>
      <c r="D13" s="95"/>
      <c r="E13" s="95"/>
      <c r="F13" s="82"/>
    </row>
    <row r="14" spans="1:6" ht="14.25" customHeight="1">
      <c r="A14" s="17" t="s">
        <v>0</v>
      </c>
      <c r="B14" s="102" t="s">
        <v>172</v>
      </c>
      <c r="C14" s="102"/>
      <c r="D14" s="102"/>
      <c r="E14" s="102"/>
      <c r="F14" s="82"/>
    </row>
    <row r="15" spans="1:6" ht="12" customHeight="1">
      <c r="A15" s="17" t="s">
        <v>0</v>
      </c>
      <c r="B15" s="103" t="s">
        <v>274</v>
      </c>
      <c r="C15" s="103"/>
      <c r="D15" s="103"/>
      <c r="E15" s="103"/>
      <c r="F15" s="82"/>
    </row>
    <row r="16" spans="1:6" ht="12" customHeight="1">
      <c r="A16" s="17" t="s">
        <v>0</v>
      </c>
      <c r="B16" s="17" t="s">
        <v>0</v>
      </c>
      <c r="C16" s="17" t="s">
        <v>0</v>
      </c>
      <c r="D16" s="17" t="s">
        <v>0</v>
      </c>
      <c r="E16" s="17" t="s">
        <v>0</v>
      </c>
      <c r="F16" s="82"/>
    </row>
    <row r="17" spans="1:10">
      <c r="A17" s="17" t="s">
        <v>0</v>
      </c>
      <c r="B17" s="17" t="s">
        <v>0</v>
      </c>
      <c r="C17" s="17" t="s">
        <v>0</v>
      </c>
      <c r="D17" s="17" t="s">
        <v>0</v>
      </c>
      <c r="E17" s="3" t="s">
        <v>5</v>
      </c>
      <c r="F17" s="82"/>
    </row>
    <row r="18" spans="1:10" ht="24" customHeight="1">
      <c r="A18" s="18" t="s">
        <v>0</v>
      </c>
      <c r="B18" s="75" t="s">
        <v>6</v>
      </c>
      <c r="C18" s="19" t="s">
        <v>7</v>
      </c>
      <c r="D18" s="19" t="s">
        <v>8</v>
      </c>
      <c r="E18" s="19" t="s">
        <v>9</v>
      </c>
    </row>
    <row r="19" spans="1:10" ht="15" hidden="1" customHeight="1"/>
    <row r="20" spans="1:10" ht="12" customHeight="1">
      <c r="A20" s="18" t="s">
        <v>0</v>
      </c>
      <c r="B20" s="75" t="s">
        <v>10</v>
      </c>
      <c r="C20" s="77"/>
      <c r="D20" s="77"/>
      <c r="E20" s="76"/>
    </row>
    <row r="21" spans="1:10" ht="12" customHeight="1">
      <c r="A21" s="18" t="s">
        <v>0</v>
      </c>
      <c r="B21" s="75" t="s">
        <v>11</v>
      </c>
      <c r="C21" s="20" t="s">
        <v>0</v>
      </c>
      <c r="D21" s="21"/>
      <c r="E21" s="21"/>
    </row>
    <row r="22" spans="1:10" ht="12" customHeight="1">
      <c r="A22" s="18" t="s">
        <v>0</v>
      </c>
      <c r="B22" s="78" t="s">
        <v>12</v>
      </c>
      <c r="C22" s="22" t="s">
        <v>13</v>
      </c>
      <c r="D22" s="23">
        <v>1011174</v>
      </c>
      <c r="E22" s="23">
        <v>6652742</v>
      </c>
    </row>
    <row r="23" spans="1:10" ht="12" customHeight="1">
      <c r="A23" s="18" t="s">
        <v>0</v>
      </c>
      <c r="B23" s="78" t="s">
        <v>14</v>
      </c>
      <c r="C23" s="22" t="s">
        <v>15</v>
      </c>
      <c r="D23" s="23"/>
      <c r="E23" s="23"/>
    </row>
    <row r="24" spans="1:10" ht="12" customHeight="1">
      <c r="A24" s="18" t="s">
        <v>0</v>
      </c>
      <c r="B24" s="78" t="s">
        <v>16</v>
      </c>
      <c r="C24" s="22" t="s">
        <v>17</v>
      </c>
      <c r="D24" s="23"/>
      <c r="E24" s="23"/>
    </row>
    <row r="25" spans="1:10" ht="24" customHeight="1">
      <c r="A25" s="18" t="s">
        <v>0</v>
      </c>
      <c r="B25" s="78" t="s">
        <v>18</v>
      </c>
      <c r="C25" s="22" t="s">
        <v>19</v>
      </c>
      <c r="D25" s="23"/>
      <c r="E25" s="23"/>
    </row>
    <row r="26" spans="1:10" ht="12" customHeight="1">
      <c r="A26" s="18" t="s">
        <v>0</v>
      </c>
      <c r="B26" s="78" t="s">
        <v>20</v>
      </c>
      <c r="C26" s="22" t="s">
        <v>21</v>
      </c>
      <c r="D26" s="23"/>
      <c r="E26" s="23"/>
    </row>
    <row r="27" spans="1:10" ht="12" customHeight="1">
      <c r="A27" s="18" t="s">
        <v>0</v>
      </c>
      <c r="B27" s="78" t="s">
        <v>22</v>
      </c>
      <c r="C27" s="22" t="s">
        <v>23</v>
      </c>
      <c r="D27" s="23">
        <v>12138273</v>
      </c>
      <c r="E27" s="23">
        <v>9325506</v>
      </c>
    </row>
    <row r="28" spans="1:10" ht="12" customHeight="1">
      <c r="A28" s="18" t="s">
        <v>0</v>
      </c>
      <c r="B28" s="78" t="s">
        <v>24</v>
      </c>
      <c r="C28" s="22" t="s">
        <v>25</v>
      </c>
      <c r="D28" s="23">
        <v>257672</v>
      </c>
      <c r="E28" s="23">
        <v>252236</v>
      </c>
      <c r="G28" s="12"/>
    </row>
    <row r="29" spans="1:10" ht="15.75">
      <c r="A29" s="18" t="s">
        <v>0</v>
      </c>
      <c r="B29" s="78" t="s">
        <v>26</v>
      </c>
      <c r="C29" s="22" t="s">
        <v>27</v>
      </c>
      <c r="D29" s="23"/>
      <c r="E29" s="23">
        <v>0</v>
      </c>
      <c r="I29" s="85"/>
    </row>
    <row r="30" spans="1:10" ht="15.75">
      <c r="A30" s="18" t="s">
        <v>0</v>
      </c>
      <c r="B30" s="78" t="s">
        <v>28</v>
      </c>
      <c r="C30" s="22" t="s">
        <v>29</v>
      </c>
      <c r="D30" s="23">
        <v>2046771</v>
      </c>
      <c r="E30" s="23">
        <v>1283803</v>
      </c>
      <c r="G30" s="12"/>
      <c r="I30" s="85"/>
    </row>
    <row r="31" spans="1:10" ht="13.5" customHeight="1">
      <c r="A31" s="18" t="s">
        <v>0</v>
      </c>
      <c r="B31" s="78" t="s">
        <v>30</v>
      </c>
      <c r="C31" s="22" t="s">
        <v>31</v>
      </c>
      <c r="D31" s="23">
        <v>270491</v>
      </c>
      <c r="E31" s="23">
        <v>441316</v>
      </c>
      <c r="I31" s="85"/>
    </row>
    <row r="32" spans="1:10" ht="24.75" customHeight="1">
      <c r="A32" s="18" t="s">
        <v>0</v>
      </c>
      <c r="B32" s="75" t="s">
        <v>32</v>
      </c>
      <c r="C32" s="19">
        <v>100</v>
      </c>
      <c r="D32" s="24">
        <f>SUM(D22:D31)</f>
        <v>15724381</v>
      </c>
      <c r="E32" s="24">
        <f>SUM(E22:E31)</f>
        <v>17955603</v>
      </c>
      <c r="G32" s="83"/>
      <c r="I32" s="85"/>
      <c r="J32" s="86"/>
    </row>
    <row r="33" spans="1:9" ht="12" customHeight="1">
      <c r="A33" s="18" t="s">
        <v>0</v>
      </c>
      <c r="B33" s="78" t="s">
        <v>33</v>
      </c>
      <c r="C33" s="20">
        <v>101</v>
      </c>
      <c r="D33" s="23"/>
      <c r="E33" s="23"/>
      <c r="I33" s="85"/>
    </row>
    <row r="34" spans="1:9" ht="12" customHeight="1">
      <c r="A34" s="18" t="s">
        <v>0</v>
      </c>
      <c r="B34" s="75" t="s">
        <v>34</v>
      </c>
      <c r="C34" s="19" t="s">
        <v>0</v>
      </c>
      <c r="D34" s="24" t="s">
        <v>0</v>
      </c>
      <c r="E34" s="24" t="s">
        <v>0</v>
      </c>
      <c r="I34" s="85"/>
    </row>
    <row r="35" spans="1:9" ht="12" customHeight="1">
      <c r="A35" s="18" t="s">
        <v>0</v>
      </c>
      <c r="B35" s="78" t="s">
        <v>14</v>
      </c>
      <c r="C35" s="20">
        <v>110</v>
      </c>
      <c r="D35" s="23">
        <v>0</v>
      </c>
      <c r="E35" s="23">
        <v>0</v>
      </c>
      <c r="I35" s="85"/>
    </row>
    <row r="36" spans="1:9" ht="12" customHeight="1">
      <c r="A36" s="18" t="s">
        <v>0</v>
      </c>
      <c r="B36" s="78" t="s">
        <v>16</v>
      </c>
      <c r="C36" s="20">
        <v>111</v>
      </c>
      <c r="D36" s="23">
        <v>0</v>
      </c>
      <c r="E36" s="23">
        <v>0</v>
      </c>
      <c r="I36" s="85"/>
    </row>
    <row r="37" spans="1:9" ht="24" customHeight="1">
      <c r="A37" s="18" t="s">
        <v>0</v>
      </c>
      <c r="B37" s="78" t="s">
        <v>18</v>
      </c>
      <c r="C37" s="20">
        <v>112</v>
      </c>
      <c r="D37" s="23">
        <v>0</v>
      </c>
      <c r="E37" s="23">
        <v>0</v>
      </c>
      <c r="G37" s="12"/>
    </row>
    <row r="38" spans="1:9" ht="12" customHeight="1">
      <c r="A38" s="18" t="s">
        <v>0</v>
      </c>
      <c r="B38" s="78" t="s">
        <v>20</v>
      </c>
      <c r="C38" s="20">
        <v>113</v>
      </c>
      <c r="D38" s="23">
        <v>0</v>
      </c>
      <c r="E38" s="23">
        <v>0</v>
      </c>
    </row>
    <row r="39" spans="1:9" ht="12" customHeight="1">
      <c r="A39" s="18" t="s">
        <v>0</v>
      </c>
      <c r="B39" s="78" t="s">
        <v>35</v>
      </c>
      <c r="C39" s="20">
        <v>114</v>
      </c>
      <c r="D39" s="23"/>
      <c r="E39" s="23"/>
    </row>
    <row r="40" spans="1:9" ht="15" customHeight="1">
      <c r="A40" s="18" t="s">
        <v>0</v>
      </c>
      <c r="B40" s="78" t="s">
        <v>36</v>
      </c>
      <c r="C40" s="20">
        <v>115</v>
      </c>
      <c r="D40" s="23"/>
      <c r="E40" s="23"/>
    </row>
    <row r="41" spans="1:9" ht="12" customHeight="1">
      <c r="A41" s="18" t="s">
        <v>0</v>
      </c>
      <c r="B41" s="78" t="s">
        <v>37</v>
      </c>
      <c r="C41" s="20">
        <v>116</v>
      </c>
      <c r="D41" s="23"/>
      <c r="E41" s="23"/>
    </row>
    <row r="42" spans="1:9" ht="12" customHeight="1">
      <c r="A42" s="18" t="s">
        <v>0</v>
      </c>
      <c r="B42" s="78" t="s">
        <v>38</v>
      </c>
      <c r="C42" s="20">
        <v>117</v>
      </c>
      <c r="D42" s="23"/>
      <c r="E42" s="23"/>
    </row>
    <row r="43" spans="1:9" ht="12" customHeight="1">
      <c r="A43" s="18" t="s">
        <v>0</v>
      </c>
      <c r="B43" s="78" t="s">
        <v>39</v>
      </c>
      <c r="C43" s="20">
        <v>118</v>
      </c>
      <c r="D43" s="23">
        <v>30381649</v>
      </c>
      <c r="E43" s="23">
        <v>20210301</v>
      </c>
    </row>
    <row r="44" spans="1:9" ht="12" customHeight="1">
      <c r="A44" s="18" t="s">
        <v>0</v>
      </c>
      <c r="B44" s="78" t="s">
        <v>40</v>
      </c>
      <c r="C44" s="20">
        <v>119</v>
      </c>
      <c r="D44" s="23"/>
      <c r="E44" s="23"/>
    </row>
    <row r="45" spans="1:9" ht="12" customHeight="1">
      <c r="A45" s="18" t="s">
        <v>0</v>
      </c>
      <c r="B45" s="78" t="s">
        <v>41</v>
      </c>
      <c r="C45" s="20">
        <v>120</v>
      </c>
      <c r="D45" s="23"/>
      <c r="E45" s="23"/>
    </row>
    <row r="46" spans="1:9" ht="12" customHeight="1">
      <c r="A46" s="18" t="s">
        <v>0</v>
      </c>
      <c r="B46" s="78" t="s">
        <v>42</v>
      </c>
      <c r="C46" s="20">
        <v>121</v>
      </c>
      <c r="D46" s="23">
        <v>162260</v>
      </c>
      <c r="E46" s="23">
        <v>134579</v>
      </c>
    </row>
    <row r="47" spans="1:9" ht="12" customHeight="1">
      <c r="A47" s="18" t="s">
        <v>0</v>
      </c>
      <c r="B47" s="78" t="s">
        <v>43</v>
      </c>
      <c r="C47" s="20">
        <v>122</v>
      </c>
      <c r="D47" s="23"/>
      <c r="E47" s="23"/>
    </row>
    <row r="48" spans="1:9" ht="12" customHeight="1">
      <c r="A48" s="18" t="s">
        <v>0</v>
      </c>
      <c r="B48" s="78" t="s">
        <v>44</v>
      </c>
      <c r="C48" s="20">
        <v>123</v>
      </c>
      <c r="D48" s="23">
        <v>4889492</v>
      </c>
      <c r="E48" s="23">
        <v>3173224</v>
      </c>
    </row>
    <row r="49" spans="1:7" ht="24" customHeight="1">
      <c r="A49" s="18" t="s">
        <v>0</v>
      </c>
      <c r="B49" s="75" t="s">
        <v>45</v>
      </c>
      <c r="C49" s="19">
        <v>200</v>
      </c>
      <c r="D49" s="24">
        <f>SUM(D35:D48)</f>
        <v>35433401</v>
      </c>
      <c r="E49" s="24">
        <f>SUM(E35:E48)</f>
        <v>23518104</v>
      </c>
    </row>
    <row r="50" spans="1:7" ht="12" customHeight="1">
      <c r="A50" s="18" t="s">
        <v>0</v>
      </c>
      <c r="B50" s="75" t="s">
        <v>46</v>
      </c>
      <c r="C50" s="19" t="s">
        <v>0</v>
      </c>
      <c r="D50" s="24">
        <f>D49+D32</f>
        <v>51157782</v>
      </c>
      <c r="E50" s="24">
        <f>E49+E32</f>
        <v>41473707</v>
      </c>
    </row>
    <row r="51" spans="1:7" ht="12" customHeight="1">
      <c r="A51" s="18" t="s">
        <v>0</v>
      </c>
      <c r="B51" s="75"/>
      <c r="C51" s="77"/>
      <c r="D51" s="77"/>
      <c r="E51" s="76"/>
    </row>
    <row r="52" spans="1:7" ht="12" customHeight="1">
      <c r="A52" s="18" t="s">
        <v>0</v>
      </c>
      <c r="B52" s="75" t="s">
        <v>47</v>
      </c>
      <c r="C52" s="19" t="s">
        <v>0</v>
      </c>
      <c r="D52" s="19" t="s">
        <v>0</v>
      </c>
      <c r="E52" s="19" t="s">
        <v>0</v>
      </c>
    </row>
    <row r="53" spans="1:7" ht="12" customHeight="1">
      <c r="A53" s="18" t="s">
        <v>0</v>
      </c>
      <c r="B53" s="78" t="s">
        <v>48</v>
      </c>
      <c r="C53" s="20">
        <v>210</v>
      </c>
      <c r="D53" s="23"/>
      <c r="E53" s="23"/>
    </row>
    <row r="54" spans="1:7" ht="12" customHeight="1">
      <c r="A54" s="18" t="s">
        <v>0</v>
      </c>
      <c r="B54" s="78" t="s">
        <v>16</v>
      </c>
      <c r="C54" s="20">
        <v>211</v>
      </c>
      <c r="D54" s="23">
        <v>0</v>
      </c>
      <c r="E54" s="23">
        <v>0</v>
      </c>
    </row>
    <row r="55" spans="1:7" ht="12" customHeight="1">
      <c r="A55" s="18" t="s">
        <v>0</v>
      </c>
      <c r="B55" s="78" t="s">
        <v>49</v>
      </c>
      <c r="C55" s="20">
        <v>212</v>
      </c>
      <c r="D55" s="23">
        <v>0</v>
      </c>
      <c r="E55" s="23">
        <v>0</v>
      </c>
    </row>
    <row r="56" spans="1:7" ht="12" customHeight="1">
      <c r="A56" s="18" t="s">
        <v>0</v>
      </c>
      <c r="B56" s="78" t="s">
        <v>50</v>
      </c>
      <c r="C56" s="20">
        <v>213</v>
      </c>
      <c r="D56" s="23">
        <v>1192293</v>
      </c>
      <c r="E56" s="23">
        <f>1005539-68590</f>
        <v>936949</v>
      </c>
      <c r="G56" s="12"/>
    </row>
    <row r="57" spans="1:7" ht="12" customHeight="1">
      <c r="A57" s="18" t="s">
        <v>0</v>
      </c>
      <c r="B57" s="78" t="s">
        <v>51</v>
      </c>
      <c r="C57" s="20">
        <v>214</v>
      </c>
      <c r="D57" s="23">
        <v>75209</v>
      </c>
      <c r="E57" s="23">
        <v>138567</v>
      </c>
    </row>
    <row r="58" spans="1:7" ht="12" customHeight="1">
      <c r="A58" s="18" t="s">
        <v>0</v>
      </c>
      <c r="B58" s="78" t="s">
        <v>52</v>
      </c>
      <c r="C58" s="20">
        <v>215</v>
      </c>
      <c r="D58" s="23">
        <v>0</v>
      </c>
      <c r="E58" s="23">
        <v>0</v>
      </c>
      <c r="G58" s="12"/>
    </row>
    <row r="59" spans="1:7" ht="12" customHeight="1">
      <c r="A59" s="18" t="s">
        <v>0</v>
      </c>
      <c r="B59" s="78" t="s">
        <v>53</v>
      </c>
      <c r="C59" s="20">
        <v>216</v>
      </c>
      <c r="D59" s="23">
        <v>104887</v>
      </c>
      <c r="E59" s="23">
        <v>12929</v>
      </c>
    </row>
    <row r="60" spans="1:7" ht="12" customHeight="1">
      <c r="A60" s="18" t="s">
        <v>0</v>
      </c>
      <c r="B60" s="78" t="s">
        <v>54</v>
      </c>
      <c r="C60" s="20">
        <v>217</v>
      </c>
      <c r="D60" s="23">
        <v>139952</v>
      </c>
      <c r="E60" s="23">
        <f>122859+68590</f>
        <v>191449</v>
      </c>
      <c r="G60" s="12"/>
    </row>
    <row r="61" spans="1:7" ht="24.75" customHeight="1">
      <c r="A61" s="18" t="s">
        <v>0</v>
      </c>
      <c r="B61" s="75" t="s">
        <v>55</v>
      </c>
      <c r="C61" s="19">
        <v>300</v>
      </c>
      <c r="D61" s="24">
        <f>SUM(D53:D60)</f>
        <v>1512341</v>
      </c>
      <c r="E61" s="24">
        <f>SUM(E53:E60)</f>
        <v>1279894</v>
      </c>
      <c r="F61" s="84"/>
    </row>
    <row r="62" spans="1:7" ht="12" customHeight="1">
      <c r="A62" s="18" t="s">
        <v>0</v>
      </c>
      <c r="B62" s="78" t="s">
        <v>56</v>
      </c>
      <c r="C62" s="20">
        <v>301</v>
      </c>
      <c r="D62" s="21"/>
      <c r="E62" s="21"/>
    </row>
    <row r="63" spans="1:7" ht="12" customHeight="1">
      <c r="A63" s="18" t="s">
        <v>0</v>
      </c>
      <c r="B63" s="75" t="s">
        <v>57</v>
      </c>
      <c r="C63" s="19" t="s">
        <v>0</v>
      </c>
      <c r="D63" s="25" t="s">
        <v>0</v>
      </c>
      <c r="E63" s="25" t="s">
        <v>0</v>
      </c>
    </row>
    <row r="64" spans="1:7" ht="12" customHeight="1">
      <c r="A64" s="18" t="s">
        <v>0</v>
      </c>
      <c r="B64" s="78" t="s">
        <v>48</v>
      </c>
      <c r="C64" s="20">
        <v>310</v>
      </c>
      <c r="D64" s="23">
        <v>0</v>
      </c>
      <c r="E64" s="23">
        <v>0</v>
      </c>
    </row>
    <row r="65" spans="1:8" ht="12" customHeight="1">
      <c r="A65" s="18" t="s">
        <v>0</v>
      </c>
      <c r="B65" s="78" t="s">
        <v>16</v>
      </c>
      <c r="C65" s="20">
        <v>311</v>
      </c>
      <c r="D65" s="23">
        <v>0</v>
      </c>
      <c r="E65" s="23">
        <v>0</v>
      </c>
    </row>
    <row r="66" spans="1:8" ht="12" customHeight="1">
      <c r="A66" s="18" t="s">
        <v>0</v>
      </c>
      <c r="B66" s="78" t="s">
        <v>58</v>
      </c>
      <c r="C66" s="20">
        <v>312</v>
      </c>
      <c r="D66" s="23">
        <v>0</v>
      </c>
      <c r="E66" s="23">
        <v>0</v>
      </c>
    </row>
    <row r="67" spans="1:8" ht="12" customHeight="1">
      <c r="A67" s="18" t="s">
        <v>0</v>
      </c>
      <c r="B67" s="78" t="s">
        <v>59</v>
      </c>
      <c r="C67" s="20">
        <v>313</v>
      </c>
      <c r="D67" s="23">
        <v>177536</v>
      </c>
      <c r="E67" s="23"/>
    </row>
    <row r="68" spans="1:8" ht="12" customHeight="1">
      <c r="A68" s="18" t="s">
        <v>0</v>
      </c>
      <c r="B68" s="78" t="s">
        <v>60</v>
      </c>
      <c r="C68" s="20">
        <v>314</v>
      </c>
      <c r="D68" s="23">
        <v>208058</v>
      </c>
      <c r="E68" s="23">
        <v>201178</v>
      </c>
      <c r="G68" s="83"/>
    </row>
    <row r="69" spans="1:8" ht="12" customHeight="1">
      <c r="A69" s="18" t="s">
        <v>0</v>
      </c>
      <c r="B69" s="78" t="s">
        <v>61</v>
      </c>
      <c r="C69" s="20">
        <v>315</v>
      </c>
      <c r="D69" s="23">
        <v>127349</v>
      </c>
      <c r="E69" s="23">
        <v>127349</v>
      </c>
    </row>
    <row r="70" spans="1:8" ht="12" customHeight="1">
      <c r="A70" s="18" t="s">
        <v>0</v>
      </c>
      <c r="B70" s="78" t="s">
        <v>62</v>
      </c>
      <c r="C70" s="20">
        <v>316</v>
      </c>
      <c r="D70" s="23"/>
      <c r="E70" s="23"/>
    </row>
    <row r="71" spans="1:8" ht="24" customHeight="1">
      <c r="A71" s="18" t="s">
        <v>0</v>
      </c>
      <c r="B71" s="75" t="s">
        <v>63</v>
      </c>
      <c r="C71" s="19">
        <v>400</v>
      </c>
      <c r="D71" s="24">
        <f>SUM(D64:D70)</f>
        <v>512943</v>
      </c>
      <c r="E71" s="24">
        <f>SUM(E64:E70)</f>
        <v>328527</v>
      </c>
      <c r="F71" s="84"/>
    </row>
    <row r="72" spans="1:8" ht="12" customHeight="1">
      <c r="A72" s="18" t="s">
        <v>0</v>
      </c>
      <c r="B72" s="75" t="s">
        <v>64</v>
      </c>
      <c r="C72" s="19" t="s">
        <v>0</v>
      </c>
      <c r="D72" s="25" t="s">
        <v>0</v>
      </c>
      <c r="E72" s="25" t="s">
        <v>0</v>
      </c>
    </row>
    <row r="73" spans="1:8" ht="12" customHeight="1">
      <c r="A73" s="18" t="s">
        <v>0</v>
      </c>
      <c r="B73" s="78" t="s">
        <v>65</v>
      </c>
      <c r="C73" s="20">
        <v>410</v>
      </c>
      <c r="D73" s="23">
        <v>49108877</v>
      </c>
      <c r="E73" s="23">
        <v>41108876</v>
      </c>
      <c r="G73" s="12"/>
    </row>
    <row r="74" spans="1:8" ht="12" customHeight="1">
      <c r="A74" s="18" t="s">
        <v>0</v>
      </c>
      <c r="B74" s="78" t="s">
        <v>66</v>
      </c>
      <c r="C74" s="20">
        <v>411</v>
      </c>
      <c r="D74" s="23"/>
      <c r="E74" s="23"/>
    </row>
    <row r="75" spans="1:8" ht="12" customHeight="1">
      <c r="A75" s="18" t="s">
        <v>0</v>
      </c>
      <c r="B75" s="78" t="s">
        <v>67</v>
      </c>
      <c r="C75" s="20">
        <v>412</v>
      </c>
      <c r="D75" s="23"/>
      <c r="E75" s="23"/>
    </row>
    <row r="76" spans="1:8" ht="12" customHeight="1">
      <c r="A76" s="18" t="s">
        <v>0</v>
      </c>
      <c r="B76" s="78" t="s">
        <v>68</v>
      </c>
      <c r="C76" s="20">
        <v>413</v>
      </c>
      <c r="D76" s="23"/>
      <c r="E76" s="23"/>
      <c r="G76" s="12"/>
    </row>
    <row r="77" spans="1:8" ht="12" customHeight="1">
      <c r="A77" s="18" t="s">
        <v>0</v>
      </c>
      <c r="B77" s="78" t="s">
        <v>69</v>
      </c>
      <c r="C77" s="20">
        <v>414</v>
      </c>
      <c r="D77" s="23">
        <v>23621</v>
      </c>
      <c r="E77" s="23">
        <v>-1243590</v>
      </c>
      <c r="G77" s="12"/>
    </row>
    <row r="78" spans="1:8" ht="24" customHeight="1">
      <c r="A78" s="18" t="s">
        <v>0</v>
      </c>
      <c r="B78" s="78" t="s">
        <v>70</v>
      </c>
      <c r="C78" s="20">
        <v>420</v>
      </c>
      <c r="D78" s="23">
        <f>SUM(D73:D77)</f>
        <v>49132498</v>
      </c>
      <c r="E78" s="23">
        <f>SUM(E73:E77)</f>
        <v>39865286</v>
      </c>
      <c r="G78" s="12"/>
      <c r="H78" s="12"/>
    </row>
    <row r="79" spans="1:8" ht="12" customHeight="1">
      <c r="A79" s="18" t="s">
        <v>0</v>
      </c>
      <c r="B79" s="78" t="s">
        <v>71</v>
      </c>
      <c r="C79" s="20">
        <v>421</v>
      </c>
      <c r="D79" s="23"/>
      <c r="E79" s="23"/>
    </row>
    <row r="80" spans="1:8" ht="12" customHeight="1">
      <c r="A80" s="18" t="s">
        <v>0</v>
      </c>
      <c r="B80" s="75" t="s">
        <v>72</v>
      </c>
      <c r="C80" s="19">
        <v>500</v>
      </c>
      <c r="D80" s="24">
        <f>D78</f>
        <v>49132498</v>
      </c>
      <c r="E80" s="24">
        <f>E78</f>
        <v>39865286</v>
      </c>
    </row>
    <row r="81" spans="1:6" ht="12" customHeight="1">
      <c r="A81" s="18" t="s">
        <v>0</v>
      </c>
      <c r="B81" s="75" t="s">
        <v>73</v>
      </c>
      <c r="C81" s="19" t="s">
        <v>0</v>
      </c>
      <c r="D81" s="24">
        <f>D80+D71+D61</f>
        <v>51157782</v>
      </c>
      <c r="E81" s="24">
        <f>E80+E71+E61</f>
        <v>41473707</v>
      </c>
    </row>
    <row r="82" spans="1:6" ht="12" customHeight="1">
      <c r="B82" s="26" t="s">
        <v>174</v>
      </c>
      <c r="C82" s="17" t="s">
        <v>0</v>
      </c>
      <c r="D82" s="27">
        <f>(D50-D46-D61-D71)/783914.13</f>
        <v>62.468880360658886</v>
      </c>
      <c r="E82" s="27">
        <f>(E50-E46-E61-E71)/765813.353</f>
        <v>51.880405120071075</v>
      </c>
      <c r="F82" s="82"/>
    </row>
    <row r="83" spans="1:6" ht="12" customHeight="1">
      <c r="B83" s="17" t="s">
        <v>0</v>
      </c>
      <c r="C83" s="17" t="s">
        <v>0</v>
      </c>
      <c r="D83" s="28">
        <f>D81-D50</f>
        <v>0</v>
      </c>
      <c r="E83" s="28">
        <f>E81-E50</f>
        <v>0</v>
      </c>
      <c r="F83" s="87"/>
    </row>
    <row r="84" spans="1:6" ht="12" customHeight="1">
      <c r="B84" s="79" t="s">
        <v>275</v>
      </c>
      <c r="C84" s="17" t="s">
        <v>0</v>
      </c>
      <c r="D84" s="32"/>
      <c r="E84" s="17" t="s">
        <v>0</v>
      </c>
      <c r="F84" s="82"/>
    </row>
    <row r="85" spans="1:6" ht="12" customHeight="1">
      <c r="B85" s="80" t="s">
        <v>74</v>
      </c>
      <c r="C85" s="17" t="s">
        <v>0</v>
      </c>
      <c r="D85" s="91"/>
      <c r="E85" s="17" t="s">
        <v>0</v>
      </c>
      <c r="F85" s="82"/>
    </row>
    <row r="86" spans="1:6" ht="12" customHeight="1">
      <c r="B86" s="79" t="s">
        <v>273</v>
      </c>
      <c r="C86" s="17" t="s">
        <v>0</v>
      </c>
      <c r="D86" s="32"/>
      <c r="E86" s="17" t="s">
        <v>0</v>
      </c>
      <c r="F86" s="82"/>
    </row>
    <row r="87" spans="1:6" ht="12" customHeight="1">
      <c r="B87" s="80" t="s">
        <v>75</v>
      </c>
      <c r="C87" s="17" t="s">
        <v>0</v>
      </c>
      <c r="D87" s="91"/>
      <c r="E87" s="17" t="s">
        <v>0</v>
      </c>
      <c r="F87" s="82"/>
    </row>
    <row r="88" spans="1:6" ht="12" customHeight="1">
      <c r="B88" s="74" t="s">
        <v>76</v>
      </c>
      <c r="C88" s="74"/>
      <c r="D88" s="92"/>
      <c r="E88" s="74"/>
      <c r="F88" s="82"/>
    </row>
    <row r="89" spans="1:6" ht="15" hidden="1" customHeight="1"/>
    <row r="90" spans="1:6" ht="15" hidden="1" customHeight="1"/>
    <row r="91" spans="1:6" ht="15" hidden="1" customHeight="1"/>
    <row r="92" spans="1:6" ht="15" hidden="1" customHeight="1"/>
    <row r="93" spans="1:6" ht="15" hidden="1" customHeight="1"/>
    <row r="94" spans="1:6" ht="15" hidden="1" customHeight="1"/>
    <row r="95" spans="1:6" ht="15" hidden="1" customHeight="1"/>
  </sheetData>
  <mergeCells count="5">
    <mergeCell ref="B2:E2"/>
    <mergeCell ref="B3:E3"/>
    <mergeCell ref="B14:E14"/>
    <mergeCell ref="B15:E15"/>
    <mergeCell ref="C11:E12"/>
  </mergeCells>
  <pageMargins left="0.78740157480314965" right="0.31496062992125984" top="0.78740157480314965" bottom="0.59055118110236227" header="0.31496062992125984" footer="0.31496062992125984"/>
  <pageSetup paperSize="9" scale="65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36" workbookViewId="0">
      <selection activeCell="G47" sqref="G47"/>
    </sheetView>
  </sheetViews>
  <sheetFormatPr defaultColWidth="9.7109375" defaultRowHeight="15" customHeight="1"/>
  <cols>
    <col min="1" max="1" width="1.85546875" style="2" bestFit="1" customWidth="1"/>
    <col min="2" max="2" width="45.5703125" style="2" customWidth="1"/>
    <col min="3" max="3" width="9.7109375" style="2"/>
    <col min="4" max="4" width="13.5703125" style="2" customWidth="1"/>
    <col min="5" max="5" width="18.28515625" style="2" customWidth="1"/>
    <col min="6" max="16384" width="9.7109375" style="2"/>
  </cols>
  <sheetData>
    <row r="1" spans="1:6" ht="12" customHeight="1">
      <c r="A1" s="1" t="s">
        <v>0</v>
      </c>
      <c r="B1" s="1" t="s">
        <v>0</v>
      </c>
      <c r="C1" s="109"/>
      <c r="D1" s="109"/>
      <c r="E1" s="109"/>
      <c r="F1" s="1"/>
    </row>
    <row r="2" spans="1:6" ht="12" customHeight="1">
      <c r="A2" s="1" t="s">
        <v>0</v>
      </c>
      <c r="B2" s="1" t="s">
        <v>0</v>
      </c>
      <c r="C2" s="100" t="s">
        <v>77</v>
      </c>
      <c r="D2" s="100"/>
      <c r="E2" s="100"/>
      <c r="F2" s="1"/>
    </row>
    <row r="3" spans="1:6" ht="12" customHeight="1">
      <c r="A3" s="1" t="s">
        <v>0</v>
      </c>
      <c r="B3" s="1" t="s">
        <v>0</v>
      </c>
      <c r="C3" s="3" t="s">
        <v>0</v>
      </c>
      <c r="D3" s="3" t="s">
        <v>0</v>
      </c>
      <c r="E3" s="3" t="s">
        <v>0</v>
      </c>
      <c r="F3" s="1"/>
    </row>
    <row r="4" spans="1:6" ht="12" customHeight="1">
      <c r="A4" s="1" t="s">
        <v>0</v>
      </c>
      <c r="B4" s="108" t="s">
        <v>169</v>
      </c>
      <c r="C4" s="108"/>
      <c r="D4" s="108"/>
      <c r="E4" s="108"/>
      <c r="F4" s="108"/>
    </row>
    <row r="5" spans="1:6" ht="12" customHeight="1">
      <c r="A5" s="1" t="s">
        <v>0</v>
      </c>
      <c r="B5" s="3" t="s">
        <v>0</v>
      </c>
      <c r="C5" s="1" t="s">
        <v>0</v>
      </c>
      <c r="D5" s="1" t="s">
        <v>0</v>
      </c>
      <c r="E5" s="1" t="s">
        <v>0</v>
      </c>
      <c r="F5" s="1"/>
    </row>
    <row r="6" spans="1:6" ht="14.25" customHeight="1">
      <c r="A6" s="1" t="s">
        <v>0</v>
      </c>
      <c r="B6" s="102" t="s">
        <v>173</v>
      </c>
      <c r="C6" s="102"/>
      <c r="D6" s="102"/>
      <c r="E6" s="102"/>
      <c r="F6" s="1"/>
    </row>
    <row r="7" spans="1:6" ht="12" customHeight="1">
      <c r="A7" s="1" t="s">
        <v>0</v>
      </c>
      <c r="B7" s="103" t="s">
        <v>274</v>
      </c>
      <c r="C7" s="103"/>
      <c r="D7" s="103"/>
      <c r="E7" s="103"/>
      <c r="F7" s="1"/>
    </row>
    <row r="8" spans="1:6" ht="12" customHeight="1">
      <c r="A8" s="1" t="s">
        <v>0</v>
      </c>
      <c r="B8" s="1" t="s">
        <v>0</v>
      </c>
      <c r="C8" s="1" t="s">
        <v>0</v>
      </c>
      <c r="D8" s="1" t="s">
        <v>0</v>
      </c>
      <c r="E8" s="3" t="s">
        <v>5</v>
      </c>
      <c r="F8" s="1"/>
    </row>
    <row r="9" spans="1:6" ht="15" hidden="1" customHeight="1"/>
    <row r="10" spans="1:6" ht="15" hidden="1" customHeight="1"/>
    <row r="11" spans="1:6" ht="15" hidden="1" customHeight="1"/>
    <row r="12" spans="1:6" ht="15" hidden="1" customHeight="1"/>
    <row r="13" spans="1:6" ht="15" hidden="1" customHeight="1"/>
    <row r="14" spans="1:6" ht="15" hidden="1" customHeight="1"/>
    <row r="15" spans="1:6" ht="15" hidden="1" customHeight="1"/>
    <row r="16" spans="1:6" ht="15" hidden="1" customHeight="1"/>
    <row r="17" spans="1:5" ht="15" hidden="1" customHeight="1"/>
    <row r="18" spans="1:5" ht="15" hidden="1" customHeight="1"/>
    <row r="19" spans="1:5" ht="15" hidden="1" customHeight="1"/>
    <row r="20" spans="1:5" ht="15" hidden="1" customHeight="1"/>
    <row r="21" spans="1:5" ht="24" customHeight="1">
      <c r="A21" s="6" t="s">
        <v>0</v>
      </c>
      <c r="B21" s="7" t="s">
        <v>78</v>
      </c>
      <c r="C21" s="7" t="s">
        <v>7</v>
      </c>
      <c r="D21" s="7" t="s">
        <v>79</v>
      </c>
      <c r="E21" s="7" t="s">
        <v>80</v>
      </c>
    </row>
    <row r="22" spans="1:5" ht="15" hidden="1" customHeight="1"/>
    <row r="23" spans="1:5" ht="12" customHeight="1">
      <c r="A23" s="6" t="s">
        <v>0</v>
      </c>
      <c r="B23" s="6" t="s">
        <v>81</v>
      </c>
      <c r="C23" s="10" t="s">
        <v>13</v>
      </c>
      <c r="D23" s="11">
        <v>0</v>
      </c>
      <c r="E23" s="11">
        <v>0</v>
      </c>
    </row>
    <row r="24" spans="1:5" ht="12" customHeight="1">
      <c r="A24" s="6" t="s">
        <v>0</v>
      </c>
      <c r="B24" s="6" t="s">
        <v>82</v>
      </c>
      <c r="C24" s="10" t="s">
        <v>15</v>
      </c>
      <c r="D24" s="11">
        <v>0</v>
      </c>
      <c r="E24" s="11">
        <v>0</v>
      </c>
    </row>
    <row r="25" spans="1:5" ht="12" customHeight="1">
      <c r="A25" s="6" t="s">
        <v>0</v>
      </c>
      <c r="B25" s="29" t="s">
        <v>83</v>
      </c>
      <c r="C25" s="30" t="s">
        <v>17</v>
      </c>
      <c r="D25" s="11">
        <f>SUM(D23:D24)</f>
        <v>0</v>
      </c>
      <c r="E25" s="11">
        <f>SUM(E23:E24)</f>
        <v>0</v>
      </c>
    </row>
    <row r="26" spans="1:5" ht="12" customHeight="1">
      <c r="A26" s="6" t="s">
        <v>0</v>
      </c>
      <c r="B26" s="6" t="s">
        <v>84</v>
      </c>
      <c r="C26" s="10" t="s">
        <v>19</v>
      </c>
      <c r="D26" s="11">
        <v>0</v>
      </c>
      <c r="E26" s="11">
        <v>0</v>
      </c>
    </row>
    <row r="27" spans="1:5" ht="12" customHeight="1">
      <c r="A27" s="6" t="s">
        <v>0</v>
      </c>
      <c r="B27" s="6" t="s">
        <v>85</v>
      </c>
      <c r="C27" s="10" t="s">
        <v>21</v>
      </c>
      <c r="D27" s="11">
        <v>-387525</v>
      </c>
      <c r="E27" s="11">
        <v>-400441</v>
      </c>
    </row>
    <row r="28" spans="1:5" ht="12" customHeight="1">
      <c r="A28" s="6" t="s">
        <v>0</v>
      </c>
      <c r="B28" s="6" t="s">
        <v>86</v>
      </c>
      <c r="C28" s="10" t="s">
        <v>23</v>
      </c>
      <c r="D28" s="11">
        <v>-59869.892240000016</v>
      </c>
      <c r="E28" s="11">
        <v>-72564</v>
      </c>
    </row>
    <row r="29" spans="1:5" ht="12" customHeight="1">
      <c r="A29" s="6" t="s">
        <v>0</v>
      </c>
      <c r="B29" s="6" t="s">
        <v>87</v>
      </c>
      <c r="C29" s="10" t="s">
        <v>25</v>
      </c>
      <c r="D29" s="11">
        <v>201167</v>
      </c>
      <c r="E29" s="11">
        <v>65148</v>
      </c>
    </row>
    <row r="30" spans="1:5" ht="24" customHeight="1">
      <c r="A30" s="6" t="s">
        <v>0</v>
      </c>
      <c r="B30" s="29" t="s">
        <v>88</v>
      </c>
      <c r="C30" s="30" t="s">
        <v>89</v>
      </c>
      <c r="D30" s="13">
        <f>SUM(D26:D29)+D25</f>
        <v>-246227.89224000002</v>
      </c>
      <c r="E30" s="13">
        <f>SUM(E26:E29)+E25</f>
        <v>-407857</v>
      </c>
    </row>
    <row r="31" spans="1:5" ht="12" customHeight="1">
      <c r="A31" s="6" t="s">
        <v>0</v>
      </c>
      <c r="B31" s="6" t="s">
        <v>90</v>
      </c>
      <c r="C31" s="10" t="s">
        <v>91</v>
      </c>
      <c r="D31" s="11">
        <v>421452</v>
      </c>
      <c r="E31" s="11">
        <v>347003</v>
      </c>
    </row>
    <row r="32" spans="1:5" ht="12" customHeight="1">
      <c r="A32" s="6" t="s">
        <v>0</v>
      </c>
      <c r="B32" s="6" t="s">
        <v>92</v>
      </c>
      <c r="C32" s="10" t="s">
        <v>93</v>
      </c>
      <c r="D32" s="11">
        <v>-11538</v>
      </c>
      <c r="E32" s="11">
        <v>-8507</v>
      </c>
    </row>
    <row r="33" spans="1:7" ht="24" customHeight="1">
      <c r="A33" s="6" t="s">
        <v>0</v>
      </c>
      <c r="B33" s="6" t="s">
        <v>94</v>
      </c>
      <c r="C33" s="10" t="s">
        <v>95</v>
      </c>
      <c r="D33" s="11">
        <v>0</v>
      </c>
      <c r="E33" s="11">
        <v>0</v>
      </c>
    </row>
    <row r="34" spans="1:7" ht="12" customHeight="1">
      <c r="A34" s="6" t="s">
        <v>0</v>
      </c>
      <c r="B34" s="6" t="s">
        <v>268</v>
      </c>
      <c r="C34" s="10" t="s">
        <v>96</v>
      </c>
      <c r="D34" s="11">
        <v>1248728</v>
      </c>
      <c r="E34" s="11">
        <v>69685</v>
      </c>
    </row>
    <row r="35" spans="1:7" ht="12" customHeight="1">
      <c r="A35" s="6" t="s">
        <v>0</v>
      </c>
      <c r="B35" s="6" t="s">
        <v>97</v>
      </c>
      <c r="C35" s="10" t="s">
        <v>98</v>
      </c>
      <c r="D35" s="11">
        <v>21732</v>
      </c>
      <c r="E35" s="11">
        <v>0</v>
      </c>
    </row>
    <row r="36" spans="1:7" ht="24" customHeight="1">
      <c r="A36" s="6" t="s">
        <v>0</v>
      </c>
      <c r="B36" s="29" t="s">
        <v>99</v>
      </c>
      <c r="C36" s="7">
        <v>100</v>
      </c>
      <c r="D36" s="13">
        <f>SUM(D31:D35)+D30</f>
        <v>1434146.10776</v>
      </c>
      <c r="E36" s="13">
        <f>SUM(E31:E35)+E30</f>
        <v>324</v>
      </c>
    </row>
    <row r="37" spans="1:7" ht="12" customHeight="1">
      <c r="A37" s="6" t="s">
        <v>0</v>
      </c>
      <c r="B37" s="6" t="s">
        <v>100</v>
      </c>
      <c r="C37" s="8">
        <v>101</v>
      </c>
      <c r="D37" s="11"/>
      <c r="E37" s="11">
        <v>-3558</v>
      </c>
    </row>
    <row r="38" spans="1:7" ht="24" customHeight="1">
      <c r="A38" s="6" t="s">
        <v>0</v>
      </c>
      <c r="B38" s="29" t="s">
        <v>101</v>
      </c>
      <c r="C38" s="7">
        <v>200</v>
      </c>
      <c r="D38" s="13">
        <f>D36+D37</f>
        <v>1434146.10776</v>
      </c>
      <c r="E38" s="13">
        <f>E36+E37</f>
        <v>-3234</v>
      </c>
    </row>
    <row r="39" spans="1:7" ht="12" customHeight="1">
      <c r="A39" s="6" t="s">
        <v>0</v>
      </c>
      <c r="B39" s="6" t="s">
        <v>102</v>
      </c>
      <c r="C39" s="8">
        <v>201</v>
      </c>
      <c r="D39" s="11"/>
      <c r="E39" s="11"/>
    </row>
    <row r="40" spans="1:7" ht="12" customHeight="1">
      <c r="A40" s="6" t="s">
        <v>0</v>
      </c>
      <c r="B40" s="29" t="s">
        <v>103</v>
      </c>
      <c r="C40" s="7">
        <v>300</v>
      </c>
      <c r="D40" s="13"/>
      <c r="E40" s="13"/>
    </row>
    <row r="41" spans="1:7" ht="12" customHeight="1">
      <c r="A41" s="6" t="s">
        <v>0</v>
      </c>
      <c r="B41" s="6" t="s">
        <v>104</v>
      </c>
      <c r="C41" s="8" t="s">
        <v>0</v>
      </c>
      <c r="D41" s="11">
        <f>D38</f>
        <v>1434146.10776</v>
      </c>
      <c r="E41" s="11">
        <f>E38</f>
        <v>-3234</v>
      </c>
    </row>
    <row r="42" spans="1:7" ht="12" customHeight="1">
      <c r="A42" s="6" t="s">
        <v>0</v>
      </c>
      <c r="B42" s="6" t="s">
        <v>105</v>
      </c>
      <c r="C42" s="8" t="s">
        <v>0</v>
      </c>
      <c r="D42" s="11"/>
      <c r="E42" s="11"/>
      <c r="G42" s="88"/>
    </row>
    <row r="43" spans="1:7" ht="14.25" customHeight="1">
      <c r="A43" s="6" t="s">
        <v>0</v>
      </c>
      <c r="B43" s="29" t="s">
        <v>106</v>
      </c>
      <c r="C43" s="7">
        <v>400</v>
      </c>
      <c r="D43" s="13"/>
      <c r="E43" s="13"/>
    </row>
    <row r="44" spans="1:7" ht="12" customHeight="1">
      <c r="A44" s="6" t="s">
        <v>0</v>
      </c>
      <c r="B44" s="105" t="s">
        <v>107</v>
      </c>
      <c r="C44" s="106"/>
      <c r="D44" s="106"/>
      <c r="E44" s="107"/>
    </row>
    <row r="45" spans="1:7" ht="12" customHeight="1">
      <c r="A45" s="6" t="s">
        <v>0</v>
      </c>
      <c r="B45" s="6" t="s">
        <v>108</v>
      </c>
      <c r="C45" s="8">
        <v>410</v>
      </c>
      <c r="D45" s="9"/>
      <c r="E45" s="9"/>
    </row>
    <row r="46" spans="1:7" ht="12" customHeight="1">
      <c r="A46" s="6" t="s">
        <v>0</v>
      </c>
      <c r="B46" s="6" t="s">
        <v>109</v>
      </c>
      <c r="C46" s="8">
        <v>411</v>
      </c>
      <c r="D46" s="9"/>
      <c r="E46" s="9"/>
    </row>
    <row r="47" spans="1:7" ht="26.25" customHeight="1">
      <c r="A47" s="6" t="s">
        <v>0</v>
      </c>
      <c r="B47" s="6" t="s">
        <v>110</v>
      </c>
      <c r="C47" s="8">
        <v>412</v>
      </c>
      <c r="D47" s="9"/>
      <c r="E47" s="9"/>
    </row>
    <row r="48" spans="1:7" ht="12" customHeight="1">
      <c r="A48" s="6" t="s">
        <v>0</v>
      </c>
      <c r="B48" s="6" t="s">
        <v>111</v>
      </c>
      <c r="C48" s="8">
        <v>413</v>
      </c>
      <c r="D48" s="9"/>
      <c r="E48" s="9"/>
    </row>
    <row r="49" spans="1:5" ht="24" customHeight="1">
      <c r="A49" s="6" t="s">
        <v>0</v>
      </c>
      <c r="B49" s="6" t="s">
        <v>112</v>
      </c>
      <c r="C49" s="8">
        <v>414</v>
      </c>
      <c r="D49" s="9"/>
      <c r="E49" s="9"/>
    </row>
    <row r="50" spans="1:5" ht="12" customHeight="1">
      <c r="A50" s="6" t="s">
        <v>0</v>
      </c>
      <c r="B50" s="6" t="s">
        <v>113</v>
      </c>
      <c r="C50" s="8">
        <v>415</v>
      </c>
      <c r="D50" s="9"/>
      <c r="E50" s="9"/>
    </row>
    <row r="51" spans="1:5" ht="12" customHeight="1">
      <c r="A51" s="6" t="s">
        <v>0</v>
      </c>
      <c r="B51" s="6" t="s">
        <v>114</v>
      </c>
      <c r="C51" s="8">
        <v>416</v>
      </c>
      <c r="D51" s="9"/>
      <c r="E51" s="9"/>
    </row>
    <row r="52" spans="1:5" ht="12" customHeight="1">
      <c r="A52" s="6" t="s">
        <v>0</v>
      </c>
      <c r="B52" s="6" t="s">
        <v>115</v>
      </c>
      <c r="C52" s="8">
        <v>417</v>
      </c>
      <c r="D52" s="9"/>
      <c r="E52" s="9"/>
    </row>
    <row r="53" spans="1:5" ht="12" customHeight="1">
      <c r="A53" s="6" t="s">
        <v>0</v>
      </c>
      <c r="B53" s="6" t="s">
        <v>116</v>
      </c>
      <c r="C53" s="8">
        <v>418</v>
      </c>
      <c r="D53" s="9"/>
      <c r="E53" s="9"/>
    </row>
    <row r="54" spans="1:5" ht="12" customHeight="1">
      <c r="A54" s="6" t="s">
        <v>0</v>
      </c>
      <c r="B54" s="6" t="s">
        <v>117</v>
      </c>
      <c r="C54" s="8">
        <v>419</v>
      </c>
      <c r="D54" s="9"/>
      <c r="E54" s="9"/>
    </row>
    <row r="55" spans="1:5" ht="12" customHeight="1">
      <c r="A55" s="6" t="s">
        <v>0</v>
      </c>
      <c r="B55" s="6" t="s">
        <v>118</v>
      </c>
      <c r="C55" s="8">
        <v>420</v>
      </c>
      <c r="D55" s="9"/>
      <c r="E55" s="9"/>
    </row>
    <row r="56" spans="1:5" ht="12" customHeight="1">
      <c r="A56" s="6" t="s">
        <v>0</v>
      </c>
      <c r="B56" s="29" t="s">
        <v>119</v>
      </c>
      <c r="C56" s="7">
        <v>500</v>
      </c>
      <c r="D56" s="13">
        <f>D38</f>
        <v>1434146.10776</v>
      </c>
      <c r="E56" s="13">
        <f>E38</f>
        <v>-3234</v>
      </c>
    </row>
    <row r="57" spans="1:5" ht="12" customHeight="1">
      <c r="A57" s="6" t="s">
        <v>0</v>
      </c>
      <c r="B57" s="6" t="s">
        <v>120</v>
      </c>
      <c r="C57" s="8" t="s">
        <v>0</v>
      </c>
      <c r="D57" s="9" t="s">
        <v>0</v>
      </c>
      <c r="E57" s="9" t="s">
        <v>0</v>
      </c>
    </row>
    <row r="58" spans="1:5" ht="12" customHeight="1">
      <c r="A58" s="6" t="s">
        <v>0</v>
      </c>
      <c r="B58" s="6" t="s">
        <v>104</v>
      </c>
      <c r="C58" s="8" t="s">
        <v>0</v>
      </c>
      <c r="D58" s="9"/>
      <c r="E58" s="9"/>
    </row>
    <row r="59" spans="1:5" ht="12" customHeight="1">
      <c r="A59" s="6" t="s">
        <v>0</v>
      </c>
      <c r="B59" s="6" t="s">
        <v>121</v>
      </c>
      <c r="C59" s="8" t="s">
        <v>0</v>
      </c>
      <c r="D59" s="9"/>
      <c r="E59" s="9"/>
    </row>
    <row r="60" spans="1:5" ht="12" customHeight="1">
      <c r="A60" s="6" t="s">
        <v>0</v>
      </c>
      <c r="B60" s="29" t="s">
        <v>122</v>
      </c>
      <c r="C60" s="7">
        <v>600</v>
      </c>
      <c r="D60" s="14"/>
      <c r="E60" s="14"/>
    </row>
    <row r="61" spans="1:5" ht="12" customHeight="1">
      <c r="A61" s="6" t="s">
        <v>0</v>
      </c>
      <c r="B61" s="105" t="s">
        <v>107</v>
      </c>
      <c r="C61" s="106"/>
      <c r="D61" s="106"/>
      <c r="E61" s="107"/>
    </row>
    <row r="62" spans="1:5" ht="12" customHeight="1">
      <c r="A62" s="6" t="s">
        <v>0</v>
      </c>
      <c r="B62" s="6" t="s">
        <v>269</v>
      </c>
      <c r="C62" s="8" t="s">
        <v>0</v>
      </c>
      <c r="D62" s="31">
        <f>D56/771949400*1000</f>
        <v>1.8578239814163986</v>
      </c>
      <c r="E62" s="96">
        <f>E56/688939180*1000</f>
        <v>-4.6941734392286997E-3</v>
      </c>
    </row>
    <row r="63" spans="1:5" ht="12" customHeight="1">
      <c r="A63" s="6" t="s">
        <v>0</v>
      </c>
      <c r="B63" s="6" t="s">
        <v>123</v>
      </c>
      <c r="C63" s="8" t="s">
        <v>0</v>
      </c>
      <c r="D63" s="31"/>
      <c r="E63" s="31"/>
    </row>
    <row r="64" spans="1:5" ht="12" customHeight="1">
      <c r="A64" s="6" t="s">
        <v>0</v>
      </c>
      <c r="B64" s="6" t="s">
        <v>124</v>
      </c>
      <c r="C64" s="8" t="s">
        <v>0</v>
      </c>
      <c r="D64" s="9"/>
      <c r="E64" s="9"/>
    </row>
    <row r="65" spans="1:6" ht="12" customHeight="1">
      <c r="A65" s="6" t="s">
        <v>0</v>
      </c>
      <c r="B65" s="6" t="s">
        <v>270</v>
      </c>
      <c r="C65" s="8" t="s">
        <v>0</v>
      </c>
      <c r="D65" s="31">
        <f>D62</f>
        <v>1.8578239814163986</v>
      </c>
      <c r="E65" s="31">
        <f>E62</f>
        <v>-4.6941734392286997E-3</v>
      </c>
    </row>
    <row r="66" spans="1:6" ht="12" customHeight="1">
      <c r="A66" s="6" t="s">
        <v>0</v>
      </c>
      <c r="B66" s="6" t="s">
        <v>123</v>
      </c>
      <c r="C66" s="8"/>
      <c r="D66" s="31"/>
      <c r="E66" s="31"/>
    </row>
    <row r="67" spans="1:6" ht="12" customHeight="1">
      <c r="A67" s="6" t="s">
        <v>0</v>
      </c>
      <c r="B67" s="6" t="s">
        <v>124</v>
      </c>
      <c r="C67" s="8" t="s">
        <v>0</v>
      </c>
      <c r="D67" s="9"/>
      <c r="E67" s="9"/>
    </row>
    <row r="68" spans="1:6" ht="12" customHeight="1">
      <c r="B68" s="1" t="s">
        <v>0</v>
      </c>
      <c r="C68" s="1" t="s">
        <v>0</v>
      </c>
      <c r="D68" s="1" t="s">
        <v>0</v>
      </c>
      <c r="E68" s="1" t="s">
        <v>0</v>
      </c>
      <c r="F68" s="1"/>
    </row>
    <row r="69" spans="1:6" ht="12" customHeight="1">
      <c r="B69" s="1" t="s">
        <v>0</v>
      </c>
      <c r="C69" s="1" t="s">
        <v>0</v>
      </c>
      <c r="D69" s="1" t="s">
        <v>0</v>
      </c>
      <c r="E69" s="1" t="s">
        <v>0</v>
      </c>
      <c r="F69" s="1"/>
    </row>
    <row r="70" spans="1:6" ht="12" customHeight="1">
      <c r="B70" s="79" t="s">
        <v>275</v>
      </c>
      <c r="C70" s="32"/>
      <c r="D70" s="32"/>
      <c r="E70" s="5" t="s">
        <v>0</v>
      </c>
      <c r="F70" s="1"/>
    </row>
    <row r="71" spans="1:6" ht="12" customHeight="1">
      <c r="B71" s="80" t="s">
        <v>74</v>
      </c>
      <c r="C71" s="32" t="s">
        <v>0</v>
      </c>
      <c r="D71" s="90"/>
      <c r="E71" s="5" t="s">
        <v>0</v>
      </c>
      <c r="F71" s="1"/>
    </row>
    <row r="72" spans="1:6" ht="12" customHeight="1">
      <c r="B72" s="79" t="s">
        <v>273</v>
      </c>
      <c r="C72" s="5" t="s">
        <v>0</v>
      </c>
      <c r="D72" s="32" t="s">
        <v>0</v>
      </c>
      <c r="E72" s="5" t="s">
        <v>0</v>
      </c>
      <c r="F72" s="1"/>
    </row>
    <row r="73" spans="1:6" ht="12" customHeight="1">
      <c r="B73" s="5" t="s">
        <v>75</v>
      </c>
      <c r="C73" s="5" t="s">
        <v>0</v>
      </c>
      <c r="D73" s="16"/>
      <c r="E73" s="5" t="s">
        <v>0</v>
      </c>
      <c r="F73" s="1"/>
    </row>
    <row r="74" spans="1:6" ht="12" customHeight="1">
      <c r="B74" s="1" t="s">
        <v>76</v>
      </c>
      <c r="C74" s="1" t="s">
        <v>0</v>
      </c>
      <c r="D74" s="1" t="s">
        <v>0</v>
      </c>
      <c r="E74" s="1" t="s">
        <v>0</v>
      </c>
      <c r="F74" s="1"/>
    </row>
    <row r="75" spans="1:6" ht="15" hidden="1" customHeight="1"/>
    <row r="76" spans="1:6" ht="15" hidden="1" customHeight="1"/>
    <row r="77" spans="1:6" ht="15" hidden="1" customHeight="1"/>
    <row r="78" spans="1:6" ht="15" hidden="1" customHeight="1"/>
    <row r="79" spans="1:6" ht="15" hidden="1" customHeight="1"/>
    <row r="80" spans="1:6" ht="15" hidden="1" customHeight="1"/>
    <row r="81" ht="15" hidden="1" customHeight="1"/>
  </sheetData>
  <mergeCells count="7">
    <mergeCell ref="B61:E61"/>
    <mergeCell ref="B4:F4"/>
    <mergeCell ref="C1:E1"/>
    <mergeCell ref="C2:E2"/>
    <mergeCell ref="B6:E6"/>
    <mergeCell ref="B7:E7"/>
    <mergeCell ref="B44:E44"/>
  </mergeCells>
  <pageMargins left="0.78740157480314965" right="0.70866141732283472" top="0.74803149606299213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1"/>
  <sheetViews>
    <sheetView topLeftCell="A58" zoomScaleNormal="100" workbookViewId="0">
      <selection activeCell="F48" sqref="F48"/>
    </sheetView>
  </sheetViews>
  <sheetFormatPr defaultRowHeight="12"/>
  <cols>
    <col min="1" max="1" width="2" style="33" bestFit="1" customWidth="1"/>
    <col min="2" max="2" width="72" style="33" customWidth="1"/>
    <col min="3" max="3" width="7.5703125" style="33" customWidth="1"/>
    <col min="4" max="4" width="17.140625" style="69" customWidth="1"/>
    <col min="5" max="5" width="18.5703125" style="69" customWidth="1"/>
    <col min="6" max="257" width="9.140625" style="33"/>
    <col min="258" max="258" width="61.28515625" style="33" customWidth="1"/>
    <col min="259" max="259" width="12.42578125" style="33" customWidth="1"/>
    <col min="260" max="260" width="17.140625" style="33" customWidth="1"/>
    <col min="261" max="261" width="18.5703125" style="33" customWidth="1"/>
    <col min="262" max="513" width="9.140625" style="33"/>
    <col min="514" max="514" width="61.28515625" style="33" customWidth="1"/>
    <col min="515" max="515" width="12.42578125" style="33" customWidth="1"/>
    <col min="516" max="516" width="17.140625" style="33" customWidth="1"/>
    <col min="517" max="517" width="18.5703125" style="33" customWidth="1"/>
    <col min="518" max="769" width="9.140625" style="33"/>
    <col min="770" max="770" width="61.28515625" style="33" customWidth="1"/>
    <col min="771" max="771" width="12.42578125" style="33" customWidth="1"/>
    <col min="772" max="772" width="17.140625" style="33" customWidth="1"/>
    <col min="773" max="773" width="18.5703125" style="33" customWidth="1"/>
    <col min="774" max="1025" width="9.140625" style="33"/>
    <col min="1026" max="1026" width="61.28515625" style="33" customWidth="1"/>
    <col min="1027" max="1027" width="12.42578125" style="33" customWidth="1"/>
    <col min="1028" max="1028" width="17.140625" style="33" customWidth="1"/>
    <col min="1029" max="1029" width="18.5703125" style="33" customWidth="1"/>
    <col min="1030" max="1281" width="9.140625" style="33"/>
    <col min="1282" max="1282" width="61.28515625" style="33" customWidth="1"/>
    <col min="1283" max="1283" width="12.42578125" style="33" customWidth="1"/>
    <col min="1284" max="1284" width="17.140625" style="33" customWidth="1"/>
    <col min="1285" max="1285" width="18.5703125" style="33" customWidth="1"/>
    <col min="1286" max="1537" width="9.140625" style="33"/>
    <col min="1538" max="1538" width="61.28515625" style="33" customWidth="1"/>
    <col min="1539" max="1539" width="12.42578125" style="33" customWidth="1"/>
    <col min="1540" max="1540" width="17.140625" style="33" customWidth="1"/>
    <col min="1541" max="1541" width="18.5703125" style="33" customWidth="1"/>
    <col min="1542" max="1793" width="9.140625" style="33"/>
    <col min="1794" max="1794" width="61.28515625" style="33" customWidth="1"/>
    <col min="1795" max="1795" width="12.42578125" style="33" customWidth="1"/>
    <col min="1796" max="1796" width="17.140625" style="33" customWidth="1"/>
    <col min="1797" max="1797" width="18.5703125" style="33" customWidth="1"/>
    <col min="1798" max="2049" width="9.140625" style="33"/>
    <col min="2050" max="2050" width="61.28515625" style="33" customWidth="1"/>
    <col min="2051" max="2051" width="12.42578125" style="33" customWidth="1"/>
    <col min="2052" max="2052" width="17.140625" style="33" customWidth="1"/>
    <col min="2053" max="2053" width="18.5703125" style="33" customWidth="1"/>
    <col min="2054" max="2305" width="9.140625" style="33"/>
    <col min="2306" max="2306" width="61.28515625" style="33" customWidth="1"/>
    <col min="2307" max="2307" width="12.42578125" style="33" customWidth="1"/>
    <col min="2308" max="2308" width="17.140625" style="33" customWidth="1"/>
    <col min="2309" max="2309" width="18.5703125" style="33" customWidth="1"/>
    <col min="2310" max="2561" width="9.140625" style="33"/>
    <col min="2562" max="2562" width="61.28515625" style="33" customWidth="1"/>
    <col min="2563" max="2563" width="12.42578125" style="33" customWidth="1"/>
    <col min="2564" max="2564" width="17.140625" style="33" customWidth="1"/>
    <col min="2565" max="2565" width="18.5703125" style="33" customWidth="1"/>
    <col min="2566" max="2817" width="9.140625" style="33"/>
    <col min="2818" max="2818" width="61.28515625" style="33" customWidth="1"/>
    <col min="2819" max="2819" width="12.42578125" style="33" customWidth="1"/>
    <col min="2820" max="2820" width="17.140625" style="33" customWidth="1"/>
    <col min="2821" max="2821" width="18.5703125" style="33" customWidth="1"/>
    <col min="2822" max="3073" width="9.140625" style="33"/>
    <col min="3074" max="3074" width="61.28515625" style="33" customWidth="1"/>
    <col min="3075" max="3075" width="12.42578125" style="33" customWidth="1"/>
    <col min="3076" max="3076" width="17.140625" style="33" customWidth="1"/>
    <col min="3077" max="3077" width="18.5703125" style="33" customWidth="1"/>
    <col min="3078" max="3329" width="9.140625" style="33"/>
    <col min="3330" max="3330" width="61.28515625" style="33" customWidth="1"/>
    <col min="3331" max="3331" width="12.42578125" style="33" customWidth="1"/>
    <col min="3332" max="3332" width="17.140625" style="33" customWidth="1"/>
    <col min="3333" max="3333" width="18.5703125" style="33" customWidth="1"/>
    <col min="3334" max="3585" width="9.140625" style="33"/>
    <col min="3586" max="3586" width="61.28515625" style="33" customWidth="1"/>
    <col min="3587" max="3587" width="12.42578125" style="33" customWidth="1"/>
    <col min="3588" max="3588" width="17.140625" style="33" customWidth="1"/>
    <col min="3589" max="3589" width="18.5703125" style="33" customWidth="1"/>
    <col min="3590" max="3841" width="9.140625" style="33"/>
    <col min="3842" max="3842" width="61.28515625" style="33" customWidth="1"/>
    <col min="3843" max="3843" width="12.42578125" style="33" customWidth="1"/>
    <col min="3844" max="3844" width="17.140625" style="33" customWidth="1"/>
    <col min="3845" max="3845" width="18.5703125" style="33" customWidth="1"/>
    <col min="3846" max="4097" width="9.140625" style="33"/>
    <col min="4098" max="4098" width="61.28515625" style="33" customWidth="1"/>
    <col min="4099" max="4099" width="12.42578125" style="33" customWidth="1"/>
    <col min="4100" max="4100" width="17.140625" style="33" customWidth="1"/>
    <col min="4101" max="4101" width="18.5703125" style="33" customWidth="1"/>
    <col min="4102" max="4353" width="9.140625" style="33"/>
    <col min="4354" max="4354" width="61.28515625" style="33" customWidth="1"/>
    <col min="4355" max="4355" width="12.42578125" style="33" customWidth="1"/>
    <col min="4356" max="4356" width="17.140625" style="33" customWidth="1"/>
    <col min="4357" max="4357" width="18.5703125" style="33" customWidth="1"/>
    <col min="4358" max="4609" width="9.140625" style="33"/>
    <col min="4610" max="4610" width="61.28515625" style="33" customWidth="1"/>
    <col min="4611" max="4611" width="12.42578125" style="33" customWidth="1"/>
    <col min="4612" max="4612" width="17.140625" style="33" customWidth="1"/>
    <col min="4613" max="4613" width="18.5703125" style="33" customWidth="1"/>
    <col min="4614" max="4865" width="9.140625" style="33"/>
    <col min="4866" max="4866" width="61.28515625" style="33" customWidth="1"/>
    <col min="4867" max="4867" width="12.42578125" style="33" customWidth="1"/>
    <col min="4868" max="4868" width="17.140625" style="33" customWidth="1"/>
    <col min="4869" max="4869" width="18.5703125" style="33" customWidth="1"/>
    <col min="4870" max="5121" width="9.140625" style="33"/>
    <col min="5122" max="5122" width="61.28515625" style="33" customWidth="1"/>
    <col min="5123" max="5123" width="12.42578125" style="33" customWidth="1"/>
    <col min="5124" max="5124" width="17.140625" style="33" customWidth="1"/>
    <col min="5125" max="5125" width="18.5703125" style="33" customWidth="1"/>
    <col min="5126" max="5377" width="9.140625" style="33"/>
    <col min="5378" max="5378" width="61.28515625" style="33" customWidth="1"/>
    <col min="5379" max="5379" width="12.42578125" style="33" customWidth="1"/>
    <col min="5380" max="5380" width="17.140625" style="33" customWidth="1"/>
    <col min="5381" max="5381" width="18.5703125" style="33" customWidth="1"/>
    <col min="5382" max="5633" width="9.140625" style="33"/>
    <col min="5634" max="5634" width="61.28515625" style="33" customWidth="1"/>
    <col min="5635" max="5635" width="12.42578125" style="33" customWidth="1"/>
    <col min="5636" max="5636" width="17.140625" style="33" customWidth="1"/>
    <col min="5637" max="5637" width="18.5703125" style="33" customWidth="1"/>
    <col min="5638" max="5889" width="9.140625" style="33"/>
    <col min="5890" max="5890" width="61.28515625" style="33" customWidth="1"/>
    <col min="5891" max="5891" width="12.42578125" style="33" customWidth="1"/>
    <col min="5892" max="5892" width="17.140625" style="33" customWidth="1"/>
    <col min="5893" max="5893" width="18.5703125" style="33" customWidth="1"/>
    <col min="5894" max="6145" width="9.140625" style="33"/>
    <col min="6146" max="6146" width="61.28515625" style="33" customWidth="1"/>
    <col min="6147" max="6147" width="12.42578125" style="33" customWidth="1"/>
    <col min="6148" max="6148" width="17.140625" style="33" customWidth="1"/>
    <col min="6149" max="6149" width="18.5703125" style="33" customWidth="1"/>
    <col min="6150" max="6401" width="9.140625" style="33"/>
    <col min="6402" max="6402" width="61.28515625" style="33" customWidth="1"/>
    <col min="6403" max="6403" width="12.42578125" style="33" customWidth="1"/>
    <col min="6404" max="6404" width="17.140625" style="33" customWidth="1"/>
    <col min="6405" max="6405" width="18.5703125" style="33" customWidth="1"/>
    <col min="6406" max="6657" width="9.140625" style="33"/>
    <col min="6658" max="6658" width="61.28515625" style="33" customWidth="1"/>
    <col min="6659" max="6659" width="12.42578125" style="33" customWidth="1"/>
    <col min="6660" max="6660" width="17.140625" style="33" customWidth="1"/>
    <col min="6661" max="6661" width="18.5703125" style="33" customWidth="1"/>
    <col min="6662" max="6913" width="9.140625" style="33"/>
    <col min="6914" max="6914" width="61.28515625" style="33" customWidth="1"/>
    <col min="6915" max="6915" width="12.42578125" style="33" customWidth="1"/>
    <col min="6916" max="6916" width="17.140625" style="33" customWidth="1"/>
    <col min="6917" max="6917" width="18.5703125" style="33" customWidth="1"/>
    <col min="6918" max="7169" width="9.140625" style="33"/>
    <col min="7170" max="7170" width="61.28515625" style="33" customWidth="1"/>
    <col min="7171" max="7171" width="12.42578125" style="33" customWidth="1"/>
    <col min="7172" max="7172" width="17.140625" style="33" customWidth="1"/>
    <col min="7173" max="7173" width="18.5703125" style="33" customWidth="1"/>
    <col min="7174" max="7425" width="9.140625" style="33"/>
    <col min="7426" max="7426" width="61.28515625" style="33" customWidth="1"/>
    <col min="7427" max="7427" width="12.42578125" style="33" customWidth="1"/>
    <col min="7428" max="7428" width="17.140625" style="33" customWidth="1"/>
    <col min="7429" max="7429" width="18.5703125" style="33" customWidth="1"/>
    <col min="7430" max="7681" width="9.140625" style="33"/>
    <col min="7682" max="7682" width="61.28515625" style="33" customWidth="1"/>
    <col min="7683" max="7683" width="12.42578125" style="33" customWidth="1"/>
    <col min="7684" max="7684" width="17.140625" style="33" customWidth="1"/>
    <col min="7685" max="7685" width="18.5703125" style="33" customWidth="1"/>
    <col min="7686" max="7937" width="9.140625" style="33"/>
    <col min="7938" max="7938" width="61.28515625" style="33" customWidth="1"/>
    <col min="7939" max="7939" width="12.42578125" style="33" customWidth="1"/>
    <col min="7940" max="7940" width="17.140625" style="33" customWidth="1"/>
    <col min="7941" max="7941" width="18.5703125" style="33" customWidth="1"/>
    <col min="7942" max="8193" width="9.140625" style="33"/>
    <col min="8194" max="8194" width="61.28515625" style="33" customWidth="1"/>
    <col min="8195" max="8195" width="12.42578125" style="33" customWidth="1"/>
    <col min="8196" max="8196" width="17.140625" style="33" customWidth="1"/>
    <col min="8197" max="8197" width="18.5703125" style="33" customWidth="1"/>
    <col min="8198" max="8449" width="9.140625" style="33"/>
    <col min="8450" max="8450" width="61.28515625" style="33" customWidth="1"/>
    <col min="8451" max="8451" width="12.42578125" style="33" customWidth="1"/>
    <col min="8452" max="8452" width="17.140625" style="33" customWidth="1"/>
    <col min="8453" max="8453" width="18.5703125" style="33" customWidth="1"/>
    <col min="8454" max="8705" width="9.140625" style="33"/>
    <col min="8706" max="8706" width="61.28515625" style="33" customWidth="1"/>
    <col min="8707" max="8707" width="12.42578125" style="33" customWidth="1"/>
    <col min="8708" max="8708" width="17.140625" style="33" customWidth="1"/>
    <col min="8709" max="8709" width="18.5703125" style="33" customWidth="1"/>
    <col min="8710" max="8961" width="9.140625" style="33"/>
    <col min="8962" max="8962" width="61.28515625" style="33" customWidth="1"/>
    <col min="8963" max="8963" width="12.42578125" style="33" customWidth="1"/>
    <col min="8964" max="8964" width="17.140625" style="33" customWidth="1"/>
    <col min="8965" max="8965" width="18.5703125" style="33" customWidth="1"/>
    <col min="8966" max="9217" width="9.140625" style="33"/>
    <col min="9218" max="9218" width="61.28515625" style="33" customWidth="1"/>
    <col min="9219" max="9219" width="12.42578125" style="33" customWidth="1"/>
    <col min="9220" max="9220" width="17.140625" style="33" customWidth="1"/>
    <col min="9221" max="9221" width="18.5703125" style="33" customWidth="1"/>
    <col min="9222" max="9473" width="9.140625" style="33"/>
    <col min="9474" max="9474" width="61.28515625" style="33" customWidth="1"/>
    <col min="9475" max="9475" width="12.42578125" style="33" customWidth="1"/>
    <col min="9476" max="9476" width="17.140625" style="33" customWidth="1"/>
    <col min="9477" max="9477" width="18.5703125" style="33" customWidth="1"/>
    <col min="9478" max="9729" width="9.140625" style="33"/>
    <col min="9730" max="9730" width="61.28515625" style="33" customWidth="1"/>
    <col min="9731" max="9731" width="12.42578125" style="33" customWidth="1"/>
    <col min="9732" max="9732" width="17.140625" style="33" customWidth="1"/>
    <col min="9733" max="9733" width="18.5703125" style="33" customWidth="1"/>
    <col min="9734" max="9985" width="9.140625" style="33"/>
    <col min="9986" max="9986" width="61.28515625" style="33" customWidth="1"/>
    <col min="9987" max="9987" width="12.42578125" style="33" customWidth="1"/>
    <col min="9988" max="9988" width="17.140625" style="33" customWidth="1"/>
    <col min="9989" max="9989" width="18.5703125" style="33" customWidth="1"/>
    <col min="9990" max="10241" width="9.140625" style="33"/>
    <col min="10242" max="10242" width="61.28515625" style="33" customWidth="1"/>
    <col min="10243" max="10243" width="12.42578125" style="33" customWidth="1"/>
    <col min="10244" max="10244" width="17.140625" style="33" customWidth="1"/>
    <col min="10245" max="10245" width="18.5703125" style="33" customWidth="1"/>
    <col min="10246" max="10497" width="9.140625" style="33"/>
    <col min="10498" max="10498" width="61.28515625" style="33" customWidth="1"/>
    <col min="10499" max="10499" width="12.42578125" style="33" customWidth="1"/>
    <col min="10500" max="10500" width="17.140625" style="33" customWidth="1"/>
    <col min="10501" max="10501" width="18.5703125" style="33" customWidth="1"/>
    <col min="10502" max="10753" width="9.140625" style="33"/>
    <col min="10754" max="10754" width="61.28515625" style="33" customWidth="1"/>
    <col min="10755" max="10755" width="12.42578125" style="33" customWidth="1"/>
    <col min="10756" max="10756" width="17.140625" style="33" customWidth="1"/>
    <col min="10757" max="10757" width="18.5703125" style="33" customWidth="1"/>
    <col min="10758" max="11009" width="9.140625" style="33"/>
    <col min="11010" max="11010" width="61.28515625" style="33" customWidth="1"/>
    <col min="11011" max="11011" width="12.42578125" style="33" customWidth="1"/>
    <col min="11012" max="11012" width="17.140625" style="33" customWidth="1"/>
    <col min="11013" max="11013" width="18.5703125" style="33" customWidth="1"/>
    <col min="11014" max="11265" width="9.140625" style="33"/>
    <col min="11266" max="11266" width="61.28515625" style="33" customWidth="1"/>
    <col min="11267" max="11267" width="12.42578125" style="33" customWidth="1"/>
    <col min="11268" max="11268" width="17.140625" style="33" customWidth="1"/>
    <col min="11269" max="11269" width="18.5703125" style="33" customWidth="1"/>
    <col min="11270" max="11521" width="9.140625" style="33"/>
    <col min="11522" max="11522" width="61.28515625" style="33" customWidth="1"/>
    <col min="11523" max="11523" width="12.42578125" style="33" customWidth="1"/>
    <col min="11524" max="11524" width="17.140625" style="33" customWidth="1"/>
    <col min="11525" max="11525" width="18.5703125" style="33" customWidth="1"/>
    <col min="11526" max="11777" width="9.140625" style="33"/>
    <col min="11778" max="11778" width="61.28515625" style="33" customWidth="1"/>
    <col min="11779" max="11779" width="12.42578125" style="33" customWidth="1"/>
    <col min="11780" max="11780" width="17.140625" style="33" customWidth="1"/>
    <col min="11781" max="11781" width="18.5703125" style="33" customWidth="1"/>
    <col min="11782" max="12033" width="9.140625" style="33"/>
    <col min="12034" max="12034" width="61.28515625" style="33" customWidth="1"/>
    <col min="12035" max="12035" width="12.42578125" style="33" customWidth="1"/>
    <col min="12036" max="12036" width="17.140625" style="33" customWidth="1"/>
    <col min="12037" max="12037" width="18.5703125" style="33" customWidth="1"/>
    <col min="12038" max="12289" width="9.140625" style="33"/>
    <col min="12290" max="12290" width="61.28515625" style="33" customWidth="1"/>
    <col min="12291" max="12291" width="12.42578125" style="33" customWidth="1"/>
    <col min="12292" max="12292" width="17.140625" style="33" customWidth="1"/>
    <col min="12293" max="12293" width="18.5703125" style="33" customWidth="1"/>
    <col min="12294" max="12545" width="9.140625" style="33"/>
    <col min="12546" max="12546" width="61.28515625" style="33" customWidth="1"/>
    <col min="12547" max="12547" width="12.42578125" style="33" customWidth="1"/>
    <col min="12548" max="12548" width="17.140625" style="33" customWidth="1"/>
    <col min="12549" max="12549" width="18.5703125" style="33" customWidth="1"/>
    <col min="12550" max="12801" width="9.140625" style="33"/>
    <col min="12802" max="12802" width="61.28515625" style="33" customWidth="1"/>
    <col min="12803" max="12803" width="12.42578125" style="33" customWidth="1"/>
    <col min="12804" max="12804" width="17.140625" style="33" customWidth="1"/>
    <col min="12805" max="12805" width="18.5703125" style="33" customWidth="1"/>
    <col min="12806" max="13057" width="9.140625" style="33"/>
    <col min="13058" max="13058" width="61.28515625" style="33" customWidth="1"/>
    <col min="13059" max="13059" width="12.42578125" style="33" customWidth="1"/>
    <col min="13060" max="13060" width="17.140625" style="33" customWidth="1"/>
    <col min="13061" max="13061" width="18.5703125" style="33" customWidth="1"/>
    <col min="13062" max="13313" width="9.140625" style="33"/>
    <col min="13314" max="13314" width="61.28515625" style="33" customWidth="1"/>
    <col min="13315" max="13315" width="12.42578125" style="33" customWidth="1"/>
    <col min="13316" max="13316" width="17.140625" style="33" customWidth="1"/>
    <col min="13317" max="13317" width="18.5703125" style="33" customWidth="1"/>
    <col min="13318" max="13569" width="9.140625" style="33"/>
    <col min="13570" max="13570" width="61.28515625" style="33" customWidth="1"/>
    <col min="13571" max="13571" width="12.42578125" style="33" customWidth="1"/>
    <col min="13572" max="13572" width="17.140625" style="33" customWidth="1"/>
    <col min="13573" max="13573" width="18.5703125" style="33" customWidth="1"/>
    <col min="13574" max="13825" width="9.140625" style="33"/>
    <col min="13826" max="13826" width="61.28515625" style="33" customWidth="1"/>
    <col min="13827" max="13827" width="12.42578125" style="33" customWidth="1"/>
    <col min="13828" max="13828" width="17.140625" style="33" customWidth="1"/>
    <col min="13829" max="13829" width="18.5703125" style="33" customWidth="1"/>
    <col min="13830" max="14081" width="9.140625" style="33"/>
    <col min="14082" max="14082" width="61.28515625" style="33" customWidth="1"/>
    <col min="14083" max="14083" width="12.42578125" style="33" customWidth="1"/>
    <col min="14084" max="14084" width="17.140625" style="33" customWidth="1"/>
    <col min="14085" max="14085" width="18.5703125" style="33" customWidth="1"/>
    <col min="14086" max="14337" width="9.140625" style="33"/>
    <col min="14338" max="14338" width="61.28515625" style="33" customWidth="1"/>
    <col min="14339" max="14339" width="12.42578125" style="33" customWidth="1"/>
    <col min="14340" max="14340" width="17.140625" style="33" customWidth="1"/>
    <col min="14341" max="14341" width="18.5703125" style="33" customWidth="1"/>
    <col min="14342" max="14593" width="9.140625" style="33"/>
    <col min="14594" max="14594" width="61.28515625" style="33" customWidth="1"/>
    <col min="14595" max="14595" width="12.42578125" style="33" customWidth="1"/>
    <col min="14596" max="14596" width="17.140625" style="33" customWidth="1"/>
    <col min="14597" max="14597" width="18.5703125" style="33" customWidth="1"/>
    <col min="14598" max="14849" width="9.140625" style="33"/>
    <col min="14850" max="14850" width="61.28515625" style="33" customWidth="1"/>
    <col min="14851" max="14851" width="12.42578125" style="33" customWidth="1"/>
    <col min="14852" max="14852" width="17.140625" style="33" customWidth="1"/>
    <col min="14853" max="14853" width="18.5703125" style="33" customWidth="1"/>
    <col min="14854" max="15105" width="9.140625" style="33"/>
    <col min="15106" max="15106" width="61.28515625" style="33" customWidth="1"/>
    <col min="15107" max="15107" width="12.42578125" style="33" customWidth="1"/>
    <col min="15108" max="15108" width="17.140625" style="33" customWidth="1"/>
    <col min="15109" max="15109" width="18.5703125" style="33" customWidth="1"/>
    <col min="15110" max="15361" width="9.140625" style="33"/>
    <col min="15362" max="15362" width="61.28515625" style="33" customWidth="1"/>
    <col min="15363" max="15363" width="12.42578125" style="33" customWidth="1"/>
    <col min="15364" max="15364" width="17.140625" style="33" customWidth="1"/>
    <col min="15365" max="15365" width="18.5703125" style="33" customWidth="1"/>
    <col min="15366" max="15617" width="9.140625" style="33"/>
    <col min="15618" max="15618" width="61.28515625" style="33" customWidth="1"/>
    <col min="15619" max="15619" width="12.42578125" style="33" customWidth="1"/>
    <col min="15620" max="15620" width="17.140625" style="33" customWidth="1"/>
    <col min="15621" max="15621" width="18.5703125" style="33" customWidth="1"/>
    <col min="15622" max="15873" width="9.140625" style="33"/>
    <col min="15874" max="15874" width="61.28515625" style="33" customWidth="1"/>
    <col min="15875" max="15875" width="12.42578125" style="33" customWidth="1"/>
    <col min="15876" max="15876" width="17.140625" style="33" customWidth="1"/>
    <col min="15877" max="15877" width="18.5703125" style="33" customWidth="1"/>
    <col min="15878" max="16129" width="9.140625" style="33"/>
    <col min="16130" max="16130" width="61.28515625" style="33" customWidth="1"/>
    <col min="16131" max="16131" width="12.42578125" style="33" customWidth="1"/>
    <col min="16132" max="16132" width="17.140625" style="33" customWidth="1"/>
    <col min="16133" max="16133" width="18.5703125" style="33" customWidth="1"/>
    <col min="16134" max="16384" width="9.140625" style="33"/>
  </cols>
  <sheetData>
    <row r="2" spans="2:6">
      <c r="B2" s="108" t="s">
        <v>169</v>
      </c>
      <c r="C2" s="108"/>
      <c r="D2" s="108"/>
      <c r="E2" s="108"/>
    </row>
    <row r="3" spans="2:6">
      <c r="B3" s="1" t="s">
        <v>0</v>
      </c>
      <c r="C3" s="1" t="s">
        <v>0</v>
      </c>
      <c r="D3" s="1" t="s">
        <v>0</v>
      </c>
      <c r="E3" s="1" t="s">
        <v>0</v>
      </c>
    </row>
    <row r="4" spans="2:6" s="70" customFormat="1" ht="15">
      <c r="B4" s="102" t="s">
        <v>267</v>
      </c>
      <c r="C4" s="102"/>
      <c r="D4" s="102"/>
      <c r="E4" s="102"/>
    </row>
    <row r="5" spans="2:6">
      <c r="B5" s="103" t="s">
        <v>274</v>
      </c>
      <c r="C5" s="103"/>
      <c r="D5" s="103"/>
      <c r="E5" s="103"/>
    </row>
    <row r="6" spans="2:6">
      <c r="B6" s="5" t="s">
        <v>0</v>
      </c>
      <c r="C6" s="1" t="s">
        <v>0</v>
      </c>
      <c r="D6" s="1" t="s">
        <v>0</v>
      </c>
      <c r="E6" s="1" t="s">
        <v>0</v>
      </c>
    </row>
    <row r="7" spans="2:6">
      <c r="B7" s="1" t="s">
        <v>0</v>
      </c>
      <c r="C7" s="1" t="s">
        <v>0</v>
      </c>
      <c r="D7" s="1" t="s">
        <v>0</v>
      </c>
      <c r="E7" s="3" t="s">
        <v>125</v>
      </c>
    </row>
    <row r="8" spans="2:6" ht="39.75" customHeight="1">
      <c r="B8" s="34"/>
      <c r="C8" s="35" t="s">
        <v>175</v>
      </c>
      <c r="D8" s="35" t="s">
        <v>176</v>
      </c>
      <c r="E8" s="89" t="s">
        <v>80</v>
      </c>
    </row>
    <row r="9" spans="2:6" s="37" customFormat="1">
      <c r="B9" s="113" t="s">
        <v>177</v>
      </c>
      <c r="C9" s="111"/>
      <c r="D9" s="111"/>
      <c r="E9" s="112"/>
      <c r="F9" s="36"/>
    </row>
    <row r="10" spans="2:6" s="37" customFormat="1">
      <c r="B10" s="38" t="s">
        <v>178</v>
      </c>
      <c r="C10" s="39">
        <v>10</v>
      </c>
      <c r="D10" s="40">
        <f>SUM(D12:D17)</f>
        <v>318989</v>
      </c>
      <c r="E10" s="40">
        <f>SUM(E12:E17)</f>
        <v>512125</v>
      </c>
      <c r="F10" s="36"/>
    </row>
    <row r="11" spans="2:6" s="37" customFormat="1">
      <c r="B11" s="41" t="s">
        <v>179</v>
      </c>
      <c r="C11" s="42"/>
      <c r="D11" s="43"/>
      <c r="E11" s="43"/>
      <c r="F11" s="36"/>
    </row>
    <row r="12" spans="2:6" s="37" customFormat="1">
      <c r="B12" s="71" t="s">
        <v>180</v>
      </c>
      <c r="C12" s="44" t="s">
        <v>15</v>
      </c>
      <c r="D12" s="46"/>
      <c r="E12" s="46"/>
      <c r="F12" s="36"/>
    </row>
    <row r="13" spans="2:6" s="37" customFormat="1">
      <c r="B13" s="71" t="s">
        <v>181</v>
      </c>
      <c r="C13" s="44" t="s">
        <v>17</v>
      </c>
      <c r="D13" s="46">
        <v>49339</v>
      </c>
      <c r="E13" s="46">
        <v>19588</v>
      </c>
      <c r="F13" s="36"/>
    </row>
    <row r="14" spans="2:6" s="37" customFormat="1">
      <c r="B14" s="72" t="s">
        <v>182</v>
      </c>
      <c r="C14" s="44" t="s">
        <v>19</v>
      </c>
      <c r="D14" s="46">
        <v>14107</v>
      </c>
      <c r="E14" s="46">
        <v>7678</v>
      </c>
      <c r="F14" s="36"/>
    </row>
    <row r="15" spans="2:6" s="37" customFormat="1">
      <c r="B15" s="72" t="s">
        <v>183</v>
      </c>
      <c r="C15" s="44" t="s">
        <v>21</v>
      </c>
      <c r="D15" s="46"/>
      <c r="E15" s="46"/>
      <c r="F15" s="36"/>
    </row>
    <row r="16" spans="2:6" s="37" customFormat="1">
      <c r="B16" s="72" t="s">
        <v>184</v>
      </c>
      <c r="C16" s="44" t="s">
        <v>23</v>
      </c>
      <c r="D16" s="46">
        <v>210232</v>
      </c>
      <c r="E16" s="46">
        <v>264504</v>
      </c>
      <c r="F16" s="36"/>
    </row>
    <row r="17" spans="2:6" s="37" customFormat="1">
      <c r="B17" s="72" t="s">
        <v>185</v>
      </c>
      <c r="C17" s="44" t="s">
        <v>25</v>
      </c>
      <c r="D17" s="46">
        <v>45311</v>
      </c>
      <c r="E17" s="46">
        <v>220355</v>
      </c>
      <c r="F17" s="36"/>
    </row>
    <row r="18" spans="2:6" s="37" customFormat="1">
      <c r="B18" s="38" t="s">
        <v>186</v>
      </c>
      <c r="C18" s="39" t="s">
        <v>89</v>
      </c>
      <c r="D18" s="47">
        <f>SUM(D20:D26)</f>
        <v>-884363</v>
      </c>
      <c r="E18" s="47">
        <f>SUM(E20:E26)</f>
        <v>-4525695</v>
      </c>
      <c r="F18" s="36"/>
    </row>
    <row r="19" spans="2:6" s="37" customFormat="1">
      <c r="B19" s="45" t="s">
        <v>179</v>
      </c>
      <c r="C19" s="42"/>
      <c r="D19" s="43"/>
      <c r="E19" s="43"/>
      <c r="F19" s="36"/>
    </row>
    <row r="20" spans="2:6" s="37" customFormat="1">
      <c r="B20" s="72" t="s">
        <v>187</v>
      </c>
      <c r="C20" s="44" t="s">
        <v>91</v>
      </c>
      <c r="D20" s="46">
        <v>-144358</v>
      </c>
      <c r="E20" s="46">
        <v>-681526</v>
      </c>
      <c r="F20" s="36"/>
    </row>
    <row r="21" spans="2:6" s="37" customFormat="1">
      <c r="B21" s="72" t="s">
        <v>188</v>
      </c>
      <c r="C21" s="44" t="s">
        <v>93</v>
      </c>
      <c r="D21" s="46">
        <v>-41201</v>
      </c>
      <c r="E21" s="46">
        <v>-2000380</v>
      </c>
      <c r="F21" s="36"/>
    </row>
    <row r="22" spans="2:6" s="37" customFormat="1">
      <c r="B22" s="72" t="s">
        <v>189</v>
      </c>
      <c r="C22" s="44" t="s">
        <v>95</v>
      </c>
      <c r="D22" s="46">
        <v>-272016</v>
      </c>
      <c r="E22" s="46">
        <v>-888300</v>
      </c>
      <c r="F22" s="36"/>
    </row>
    <row r="23" spans="2:6" s="37" customFormat="1">
      <c r="B23" s="72" t="s">
        <v>190</v>
      </c>
      <c r="C23" s="44" t="s">
        <v>96</v>
      </c>
      <c r="D23" s="46"/>
      <c r="E23" s="46"/>
      <c r="F23" s="36"/>
    </row>
    <row r="24" spans="2:6" s="37" customFormat="1">
      <c r="B24" s="72" t="s">
        <v>191</v>
      </c>
      <c r="C24" s="44" t="s">
        <v>98</v>
      </c>
      <c r="D24" s="46"/>
      <c r="E24" s="46"/>
      <c r="F24" s="36"/>
    </row>
    <row r="25" spans="2:6" s="37" customFormat="1">
      <c r="B25" s="72" t="s">
        <v>192</v>
      </c>
      <c r="C25" s="44" t="s">
        <v>193</v>
      </c>
      <c r="D25" s="46">
        <v>-321472</v>
      </c>
      <c r="E25" s="46">
        <v>-695335</v>
      </c>
      <c r="F25" s="36"/>
    </row>
    <row r="26" spans="2:6" s="37" customFormat="1">
      <c r="B26" s="72" t="s">
        <v>194</v>
      </c>
      <c r="C26" s="44" t="s">
        <v>195</v>
      </c>
      <c r="D26" s="46">
        <v>-105316</v>
      </c>
      <c r="E26" s="46">
        <v>-260154</v>
      </c>
      <c r="F26" s="48"/>
    </row>
    <row r="27" spans="2:6" ht="24">
      <c r="B27" s="49" t="s">
        <v>196</v>
      </c>
      <c r="C27" s="50" t="s">
        <v>126</v>
      </c>
      <c r="D27" s="47">
        <f>SUM(D18,D10)</f>
        <v>-565374</v>
      </c>
      <c r="E27" s="47">
        <f>SUM(E18,E10)</f>
        <v>-4013570</v>
      </c>
    </row>
    <row r="28" spans="2:6">
      <c r="B28" s="114" t="s">
        <v>197</v>
      </c>
      <c r="C28" s="114"/>
      <c r="D28" s="114"/>
      <c r="E28" s="114"/>
    </row>
    <row r="29" spans="2:6">
      <c r="B29" s="51" t="s">
        <v>198</v>
      </c>
      <c r="C29" s="52" t="s">
        <v>127</v>
      </c>
      <c r="D29" s="53">
        <f>SUM(D31:D41)</f>
        <v>24901124</v>
      </c>
      <c r="E29" s="53">
        <f>SUM(E31:E41)</f>
        <v>4435889</v>
      </c>
    </row>
    <row r="30" spans="2:6">
      <c r="B30" s="45" t="s">
        <v>179</v>
      </c>
      <c r="C30" s="42"/>
      <c r="D30" s="40"/>
      <c r="E30" s="40"/>
    </row>
    <row r="31" spans="2:6">
      <c r="B31" s="72" t="s">
        <v>199</v>
      </c>
      <c r="C31" s="44" t="s">
        <v>128</v>
      </c>
      <c r="D31" s="40"/>
      <c r="E31" s="40"/>
    </row>
    <row r="32" spans="2:6">
      <c r="B32" s="72" t="s">
        <v>200</v>
      </c>
      <c r="C32" s="44" t="s">
        <v>129</v>
      </c>
      <c r="D32" s="40"/>
      <c r="E32" s="40"/>
    </row>
    <row r="33" spans="2:5">
      <c r="B33" s="72" t="s">
        <v>201</v>
      </c>
      <c r="C33" s="44" t="s">
        <v>202</v>
      </c>
      <c r="D33" s="46">
        <v>1041600</v>
      </c>
      <c r="E33" s="40"/>
    </row>
    <row r="34" spans="2:5" ht="24">
      <c r="B34" s="72" t="s">
        <v>203</v>
      </c>
      <c r="C34" s="44" t="s">
        <v>204</v>
      </c>
      <c r="D34" s="40"/>
      <c r="E34" s="40"/>
    </row>
    <row r="35" spans="2:5">
      <c r="B35" s="72" t="s">
        <v>205</v>
      </c>
      <c r="C35" s="44" t="s">
        <v>206</v>
      </c>
      <c r="D35" s="40"/>
      <c r="E35" s="40"/>
    </row>
    <row r="36" spans="2:5">
      <c r="B36" s="72" t="s">
        <v>207</v>
      </c>
      <c r="C36" s="44" t="s">
        <v>208</v>
      </c>
      <c r="D36" s="40"/>
      <c r="E36" s="40"/>
    </row>
    <row r="37" spans="2:5">
      <c r="B37" s="72" t="s">
        <v>209</v>
      </c>
      <c r="C37" s="44" t="s">
        <v>210</v>
      </c>
      <c r="D37" s="46"/>
      <c r="E37" s="46"/>
    </row>
    <row r="38" spans="2:5">
      <c r="B38" s="72" t="s">
        <v>211</v>
      </c>
      <c r="C38" s="44" t="s">
        <v>212</v>
      </c>
      <c r="D38" s="46"/>
      <c r="E38" s="46"/>
    </row>
    <row r="39" spans="2:5">
      <c r="B39" s="72" t="s">
        <v>213</v>
      </c>
      <c r="C39" s="44" t="s">
        <v>214</v>
      </c>
      <c r="D39" s="46"/>
      <c r="E39" s="46"/>
    </row>
    <row r="40" spans="2:5">
      <c r="B40" s="72" t="s">
        <v>184</v>
      </c>
      <c r="C40" s="44" t="s">
        <v>215</v>
      </c>
      <c r="D40" s="46"/>
      <c r="E40" s="46"/>
    </row>
    <row r="41" spans="2:5">
      <c r="B41" s="72" t="s">
        <v>185</v>
      </c>
      <c r="C41" s="44" t="s">
        <v>216</v>
      </c>
      <c r="D41" s="46">
        <v>23859524</v>
      </c>
      <c r="E41" s="46">
        <v>4435889</v>
      </c>
    </row>
    <row r="42" spans="2:5">
      <c r="B42" s="38" t="s">
        <v>217</v>
      </c>
      <c r="C42" s="54" t="s">
        <v>218</v>
      </c>
      <c r="D42" s="40">
        <f>SUM(D44:D54)</f>
        <v>-37878322</v>
      </c>
      <c r="E42" s="40">
        <f>SUM(E44:E54)</f>
        <v>-16198285.600000001</v>
      </c>
    </row>
    <row r="43" spans="2:5">
      <c r="B43" s="45" t="s">
        <v>179</v>
      </c>
      <c r="C43" s="42"/>
      <c r="D43" s="40"/>
      <c r="E43" s="40"/>
    </row>
    <row r="44" spans="2:5">
      <c r="B44" s="72" t="s">
        <v>219</v>
      </c>
      <c r="C44" s="55" t="s">
        <v>220</v>
      </c>
      <c r="D44" s="46">
        <v>-2661714</v>
      </c>
      <c r="E44" s="46">
        <v>-2020195</v>
      </c>
    </row>
    <row r="45" spans="2:5">
      <c r="B45" s="72" t="s">
        <v>221</v>
      </c>
      <c r="C45" s="55" t="s">
        <v>222</v>
      </c>
      <c r="D45" s="46">
        <v>-28326</v>
      </c>
      <c r="E45" s="46">
        <v>-84450.2</v>
      </c>
    </row>
    <row r="46" spans="2:5">
      <c r="B46" s="72" t="s">
        <v>223</v>
      </c>
      <c r="C46" s="55" t="s">
        <v>224</v>
      </c>
      <c r="D46" s="46">
        <v>-9168493</v>
      </c>
      <c r="E46" s="46"/>
    </row>
    <row r="47" spans="2:5" ht="24">
      <c r="B47" s="72" t="s">
        <v>225</v>
      </c>
      <c r="C47" s="55" t="s">
        <v>226</v>
      </c>
      <c r="D47" s="46"/>
      <c r="E47" s="46"/>
    </row>
    <row r="48" spans="2:5">
      <c r="B48" s="72" t="s">
        <v>227</v>
      </c>
      <c r="C48" s="55" t="s">
        <v>228</v>
      </c>
      <c r="D48" s="46"/>
      <c r="E48" s="46"/>
    </row>
    <row r="49" spans="2:5">
      <c r="B49" s="72" t="s">
        <v>229</v>
      </c>
      <c r="C49" s="55" t="s">
        <v>230</v>
      </c>
      <c r="D49" s="46"/>
      <c r="E49" s="46"/>
    </row>
    <row r="50" spans="2:5">
      <c r="B50" s="72" t="s">
        <v>231</v>
      </c>
      <c r="C50" s="55" t="s">
        <v>232</v>
      </c>
      <c r="D50" s="46"/>
      <c r="E50" s="46"/>
    </row>
    <row r="51" spans="2:5">
      <c r="B51" s="72" t="s">
        <v>233</v>
      </c>
      <c r="C51" s="55" t="s">
        <v>234</v>
      </c>
      <c r="D51" s="46"/>
      <c r="E51" s="46"/>
    </row>
    <row r="52" spans="2:5">
      <c r="B52" s="72" t="s">
        <v>211</v>
      </c>
      <c r="C52" s="55" t="s">
        <v>235</v>
      </c>
      <c r="D52" s="56"/>
      <c r="E52" s="56"/>
    </row>
    <row r="53" spans="2:5">
      <c r="B53" s="72" t="s">
        <v>236</v>
      </c>
      <c r="C53" s="55" t="s">
        <v>237</v>
      </c>
      <c r="D53" s="46"/>
      <c r="E53" s="46"/>
    </row>
    <row r="54" spans="2:5">
      <c r="B54" s="72" t="s">
        <v>194</v>
      </c>
      <c r="C54" s="55" t="s">
        <v>238</v>
      </c>
      <c r="D54" s="46">
        <v>-26019789</v>
      </c>
      <c r="E54" s="46">
        <v>-14093640.4</v>
      </c>
    </row>
    <row r="55" spans="2:5" ht="24">
      <c r="B55" s="38" t="s">
        <v>239</v>
      </c>
      <c r="C55" s="57" t="s">
        <v>240</v>
      </c>
      <c r="D55" s="40">
        <f>SUM(D42,D29)</f>
        <v>-12977198</v>
      </c>
      <c r="E55" s="40">
        <f>E29+E42</f>
        <v>-11762396.600000001</v>
      </c>
    </row>
    <row r="56" spans="2:5">
      <c r="B56" s="110" t="s">
        <v>241</v>
      </c>
      <c r="C56" s="111"/>
      <c r="D56" s="111"/>
      <c r="E56" s="112"/>
    </row>
    <row r="57" spans="2:5">
      <c r="B57" s="38" t="s">
        <v>242</v>
      </c>
      <c r="C57" s="58" t="s">
        <v>243</v>
      </c>
      <c r="D57" s="40">
        <f>SUM(D59:D62)</f>
        <v>8000001</v>
      </c>
      <c r="E57" s="40">
        <f>SUM(E59:E62)</f>
        <v>20072580</v>
      </c>
    </row>
    <row r="58" spans="2:5" ht="15.75" customHeight="1">
      <c r="B58" s="45" t="s">
        <v>179</v>
      </c>
      <c r="C58" s="59"/>
      <c r="D58" s="40"/>
      <c r="E58" s="40"/>
    </row>
    <row r="59" spans="2:5">
      <c r="B59" s="72" t="s">
        <v>244</v>
      </c>
      <c r="C59" s="60" t="s">
        <v>245</v>
      </c>
      <c r="D59" s="46">
        <v>8000001</v>
      </c>
      <c r="E59" s="46">
        <v>20072580</v>
      </c>
    </row>
    <row r="60" spans="2:5">
      <c r="B60" s="72" t="s">
        <v>246</v>
      </c>
      <c r="C60" s="60" t="s">
        <v>247</v>
      </c>
      <c r="D60" s="46"/>
      <c r="E60" s="46"/>
    </row>
    <row r="61" spans="2:5" ht="15" customHeight="1">
      <c r="B61" s="72" t="s">
        <v>248</v>
      </c>
      <c r="C61" s="60" t="s">
        <v>249</v>
      </c>
      <c r="D61" s="46"/>
      <c r="E61" s="46"/>
    </row>
    <row r="62" spans="2:5" ht="15.75" customHeight="1">
      <c r="B62" s="72" t="s">
        <v>185</v>
      </c>
      <c r="C62" s="60" t="s">
        <v>250</v>
      </c>
      <c r="D62" s="46"/>
      <c r="E62" s="46"/>
    </row>
    <row r="63" spans="2:5">
      <c r="B63" s="38" t="s">
        <v>251</v>
      </c>
      <c r="C63" s="58" t="s">
        <v>252</v>
      </c>
      <c r="D63" s="40">
        <f>SUM(D65:D69)</f>
        <v>0</v>
      </c>
      <c r="E63" s="40">
        <f>SUM(E65:E69)</f>
        <v>0</v>
      </c>
    </row>
    <row r="64" spans="2:5">
      <c r="B64" s="45" t="s">
        <v>179</v>
      </c>
      <c r="C64" s="59"/>
      <c r="D64" s="46"/>
      <c r="E64" s="46"/>
    </row>
    <row r="65" spans="2:6">
      <c r="B65" s="72" t="s">
        <v>253</v>
      </c>
      <c r="C65" s="60" t="s">
        <v>254</v>
      </c>
      <c r="D65" s="46"/>
      <c r="E65" s="46">
        <v>0</v>
      </c>
    </row>
    <row r="66" spans="2:6">
      <c r="B66" s="72" t="s">
        <v>190</v>
      </c>
      <c r="C66" s="60" t="s">
        <v>255</v>
      </c>
      <c r="D66" s="46"/>
      <c r="E66" s="46"/>
    </row>
    <row r="67" spans="2:6">
      <c r="B67" s="72" t="s">
        <v>256</v>
      </c>
      <c r="C67" s="60" t="s">
        <v>257</v>
      </c>
      <c r="D67" s="46"/>
      <c r="E67" s="46"/>
    </row>
    <row r="68" spans="2:6">
      <c r="B68" s="72" t="s">
        <v>258</v>
      </c>
      <c r="C68" s="60" t="s">
        <v>259</v>
      </c>
      <c r="D68" s="46"/>
      <c r="E68" s="46"/>
    </row>
    <row r="69" spans="2:6">
      <c r="B69" s="72" t="s">
        <v>260</v>
      </c>
      <c r="C69" s="60" t="s">
        <v>261</v>
      </c>
      <c r="D69" s="46"/>
      <c r="E69" s="46"/>
    </row>
    <row r="70" spans="2:6" ht="24">
      <c r="B70" s="49" t="s">
        <v>262</v>
      </c>
      <c r="C70" s="58" t="s">
        <v>263</v>
      </c>
      <c r="D70" s="40">
        <f>SUM(D63,D57)</f>
        <v>8000001</v>
      </c>
      <c r="E70" s="40">
        <f>SUM(E63,E57)</f>
        <v>20072580</v>
      </c>
    </row>
    <row r="71" spans="2:6">
      <c r="B71" s="38" t="s">
        <v>130</v>
      </c>
      <c r="C71" s="61" t="s">
        <v>264</v>
      </c>
      <c r="D71" s="40">
        <v>-98997</v>
      </c>
      <c r="E71" s="40">
        <v>36591</v>
      </c>
    </row>
    <row r="72" spans="2:6" ht="24">
      <c r="B72" s="38" t="s">
        <v>265</v>
      </c>
      <c r="C72" s="50">
        <v>130</v>
      </c>
      <c r="D72" s="40">
        <f>D27+D55+D70</f>
        <v>-5542571</v>
      </c>
      <c r="E72" s="40">
        <f>E27+E55+E70</f>
        <v>4296613.3999999985</v>
      </c>
    </row>
    <row r="73" spans="2:6">
      <c r="B73" s="38" t="s">
        <v>266</v>
      </c>
      <c r="C73" s="50">
        <v>140</v>
      </c>
      <c r="D73" s="40">
        <f>Ф1!E22</f>
        <v>6652742</v>
      </c>
      <c r="E73" s="40">
        <v>2605139</v>
      </c>
    </row>
    <row r="74" spans="2:6">
      <c r="B74" s="62" t="s">
        <v>131</v>
      </c>
      <c r="C74" s="63">
        <v>150</v>
      </c>
      <c r="D74" s="40">
        <f>SUM(D71:D73)</f>
        <v>1011174</v>
      </c>
      <c r="E74" s="40">
        <f>SUM(E71:E73)</f>
        <v>6938343.3999999985</v>
      </c>
    </row>
    <row r="75" spans="2:6" s="67" customFormat="1">
      <c r="B75" s="64"/>
      <c r="C75" s="65"/>
      <c r="D75" s="66">
        <f>D74-Ф1!D22</f>
        <v>0</v>
      </c>
      <c r="E75" s="66"/>
    </row>
    <row r="76" spans="2:6" s="67" customFormat="1">
      <c r="B76" s="68"/>
      <c r="C76" s="68"/>
      <c r="D76" s="66"/>
      <c r="E76" s="66"/>
    </row>
    <row r="77" spans="2:6">
      <c r="B77" s="79" t="s">
        <v>275</v>
      </c>
      <c r="C77" s="79"/>
      <c r="D77" s="79"/>
      <c r="E77" s="1" t="s">
        <v>0</v>
      </c>
      <c r="F77" s="32"/>
    </row>
    <row r="78" spans="2:6">
      <c r="B78" s="80" t="s">
        <v>74</v>
      </c>
      <c r="C78" s="80"/>
      <c r="D78" s="80"/>
      <c r="E78" s="1" t="s">
        <v>0</v>
      </c>
      <c r="F78" s="90"/>
    </row>
    <row r="79" spans="2:6">
      <c r="B79" s="79" t="s">
        <v>273</v>
      </c>
      <c r="C79" s="79"/>
      <c r="D79" s="79"/>
      <c r="E79" s="1" t="s">
        <v>0</v>
      </c>
      <c r="F79" s="32"/>
    </row>
    <row r="80" spans="2:6">
      <c r="B80" s="80" t="s">
        <v>75</v>
      </c>
      <c r="C80" s="80"/>
      <c r="D80" s="80"/>
      <c r="E80" s="1" t="s">
        <v>0</v>
      </c>
      <c r="F80" s="90"/>
    </row>
    <row r="81" spans="2:6">
      <c r="B81" s="1" t="s">
        <v>76</v>
      </c>
      <c r="C81" s="1" t="s">
        <v>0</v>
      </c>
      <c r="D81" s="1" t="s">
        <v>0</v>
      </c>
      <c r="E81" s="1" t="s">
        <v>0</v>
      </c>
      <c r="F81" s="1" t="s">
        <v>0</v>
      </c>
    </row>
  </sheetData>
  <mergeCells count="6">
    <mergeCell ref="B56:E56"/>
    <mergeCell ref="B2:E2"/>
    <mergeCell ref="B4:E4"/>
    <mergeCell ref="B5:E5"/>
    <mergeCell ref="B9:E9"/>
    <mergeCell ref="B28:E28"/>
  </mergeCells>
  <pageMargins left="0.78740157480314965" right="0" top="0.39370078740157483" bottom="0.59055118110236227" header="0.51181102362204722" footer="0.51181102362204722"/>
  <pageSetup scale="65" fitToHeight="3" orientation="portrait" r:id="rId1"/>
  <headerFooter alignWithMargins="0">
    <oddHeader>&amp;RФорма Ф3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topLeftCell="A61" workbookViewId="0">
      <selection activeCell="B92" sqref="B92"/>
    </sheetView>
  </sheetViews>
  <sheetFormatPr defaultRowHeight="15" customHeight="1" outlineLevelRow="1"/>
  <cols>
    <col min="1" max="1" width="1.85546875" style="2" bestFit="1" customWidth="1"/>
    <col min="2" max="2" width="42.28515625" style="2" customWidth="1"/>
    <col min="3" max="3" width="8.28515625" style="2" customWidth="1"/>
    <col min="4" max="4" width="13.7109375" style="2" customWidth="1"/>
    <col min="5" max="5" width="12.85546875" style="2" customWidth="1"/>
    <col min="6" max="6" width="13.140625" style="2" customWidth="1"/>
    <col min="7" max="7" width="11.7109375" style="2" customWidth="1"/>
    <col min="8" max="8" width="16.140625" style="2" customWidth="1"/>
    <col min="9" max="9" width="12.85546875" style="2" customWidth="1"/>
    <col min="10" max="10" width="13.5703125" style="2" customWidth="1"/>
    <col min="11" max="11" width="3.28515625" style="2" customWidth="1"/>
    <col min="12" max="12" width="11" style="2" customWidth="1"/>
    <col min="13" max="13" width="10" style="2" bestFit="1" customWidth="1"/>
    <col min="14" max="14" width="9.42578125" style="2" bestFit="1" customWidth="1"/>
    <col min="15" max="16384" width="9.140625" style="2"/>
  </cols>
  <sheetData>
    <row r="1" spans="1:11" ht="12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3" t="s">
        <v>0</v>
      </c>
      <c r="K1" s="1"/>
    </row>
    <row r="2" spans="1:11" ht="12" customHeight="1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73" t="s">
        <v>132</v>
      </c>
      <c r="K2" s="1"/>
    </row>
    <row r="3" spans="1:11" ht="12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3" t="s">
        <v>0</v>
      </c>
      <c r="K3" s="1"/>
    </row>
    <row r="4" spans="1:11" ht="12" customHeight="1">
      <c r="A4" s="1" t="s">
        <v>0</v>
      </c>
      <c r="B4" s="108" t="s">
        <v>169</v>
      </c>
      <c r="C4" s="108"/>
      <c r="D4" s="108"/>
      <c r="E4" s="108"/>
      <c r="F4" s="108"/>
      <c r="G4" s="108"/>
      <c r="H4" s="108"/>
      <c r="I4" s="108"/>
      <c r="J4" s="108"/>
      <c r="K4" s="1"/>
    </row>
    <row r="5" spans="1:11" ht="12" customHeigh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/>
    </row>
    <row r="6" spans="1:11" ht="14.25" customHeight="1">
      <c r="A6" s="1" t="s">
        <v>0</v>
      </c>
      <c r="B6" s="102" t="s">
        <v>133</v>
      </c>
      <c r="C6" s="102"/>
      <c r="D6" s="102"/>
      <c r="E6" s="102"/>
      <c r="F6" s="102"/>
      <c r="G6" s="102"/>
      <c r="H6" s="102"/>
      <c r="I6" s="102"/>
      <c r="J6" s="102"/>
      <c r="K6" s="1"/>
    </row>
    <row r="7" spans="1:11" ht="12" customHeight="1">
      <c r="A7" s="1" t="s">
        <v>0</v>
      </c>
      <c r="B7" s="103" t="s">
        <v>274</v>
      </c>
      <c r="C7" s="103"/>
      <c r="D7" s="103"/>
      <c r="E7" s="103"/>
      <c r="F7" s="103"/>
      <c r="G7" s="103"/>
      <c r="H7" s="103"/>
      <c r="I7" s="103"/>
      <c r="J7" s="103"/>
      <c r="K7" s="1"/>
    </row>
    <row r="8" spans="1:11" ht="12" customHeight="1">
      <c r="A8" s="1" t="s">
        <v>0</v>
      </c>
      <c r="B8" s="5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  <c r="J8" s="1" t="s">
        <v>0</v>
      </c>
      <c r="K8" s="1"/>
    </row>
    <row r="9" spans="1:11" ht="12" customHeight="1">
      <c r="A9" s="1" t="s">
        <v>0</v>
      </c>
      <c r="B9" s="1" t="s">
        <v>0</v>
      </c>
      <c r="C9" s="1" t="s">
        <v>0</v>
      </c>
      <c r="D9" s="15"/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3" t="s">
        <v>5</v>
      </c>
      <c r="K9" s="1"/>
    </row>
    <row r="10" spans="1:11" ht="15" hidden="1" customHeight="1"/>
    <row r="11" spans="1:11" ht="15" hidden="1" customHeight="1"/>
    <row r="12" spans="1:11" ht="15" hidden="1" customHeight="1"/>
    <row r="13" spans="1:11" ht="15" hidden="1" customHeight="1"/>
    <row r="14" spans="1:11" ht="15" hidden="1" customHeight="1"/>
    <row r="15" spans="1:11" ht="15" hidden="1" customHeight="1"/>
    <row r="16" spans="1:11" ht="15" hidden="1" customHeight="1"/>
    <row r="17" spans="1:10" ht="15" hidden="1" customHeight="1"/>
    <row r="18" spans="1:10" ht="15" hidden="1" customHeight="1"/>
    <row r="19" spans="1:10" ht="15" hidden="1" customHeight="1"/>
    <row r="20" spans="1:10" ht="15" hidden="1" customHeight="1"/>
    <row r="21" spans="1:10" ht="15" hidden="1" customHeight="1"/>
    <row r="22" spans="1:10" ht="15" hidden="1" customHeight="1"/>
    <row r="23" spans="1:10" ht="15" customHeight="1">
      <c r="A23" s="6" t="s">
        <v>0</v>
      </c>
      <c r="B23" s="115" t="s">
        <v>134</v>
      </c>
      <c r="C23" s="115" t="s">
        <v>7</v>
      </c>
      <c r="D23" s="117" t="s">
        <v>135</v>
      </c>
      <c r="E23" s="118"/>
      <c r="F23" s="118"/>
      <c r="G23" s="118"/>
      <c r="H23" s="119"/>
      <c r="I23" s="115" t="s">
        <v>71</v>
      </c>
      <c r="J23" s="115" t="s">
        <v>136</v>
      </c>
    </row>
    <row r="24" spans="1:10" ht="52.5" customHeight="1">
      <c r="A24" s="6" t="s">
        <v>0</v>
      </c>
      <c r="B24" s="116"/>
      <c r="C24" s="116"/>
      <c r="D24" s="7" t="s">
        <v>65</v>
      </c>
      <c r="E24" s="7" t="s">
        <v>66</v>
      </c>
      <c r="F24" s="7" t="s">
        <v>67</v>
      </c>
      <c r="G24" s="7" t="s">
        <v>68</v>
      </c>
      <c r="H24" s="7" t="s">
        <v>137</v>
      </c>
      <c r="I24" s="116"/>
      <c r="J24" s="116"/>
    </row>
    <row r="25" spans="1:10" ht="15" hidden="1" customHeight="1"/>
    <row r="26" spans="1:10" ht="15" hidden="1" customHeight="1"/>
    <row r="27" spans="1:10" ht="12" customHeight="1">
      <c r="A27" s="6" t="s">
        <v>0</v>
      </c>
      <c r="B27" s="6" t="s">
        <v>138</v>
      </c>
      <c r="C27" s="10" t="s">
        <v>13</v>
      </c>
      <c r="D27" s="11">
        <v>21036296</v>
      </c>
      <c r="E27" s="11">
        <v>0</v>
      </c>
      <c r="F27" s="11">
        <v>0</v>
      </c>
      <c r="G27" s="11">
        <v>0</v>
      </c>
      <c r="H27" s="11">
        <v>-1121114</v>
      </c>
      <c r="I27" s="11">
        <v>0</v>
      </c>
      <c r="J27" s="13">
        <f t="shared" ref="J27:J32" si="0">SUM(D27:I27)</f>
        <v>19915182</v>
      </c>
    </row>
    <row r="28" spans="1:10" ht="12" customHeight="1">
      <c r="A28" s="6" t="s">
        <v>0</v>
      </c>
      <c r="B28" s="6" t="s">
        <v>139</v>
      </c>
      <c r="C28" s="10" t="s">
        <v>15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3">
        <f t="shared" si="0"/>
        <v>0</v>
      </c>
    </row>
    <row r="29" spans="1:10" ht="12" customHeight="1">
      <c r="A29" s="6" t="s">
        <v>0</v>
      </c>
      <c r="B29" s="29" t="s">
        <v>140</v>
      </c>
      <c r="C29" s="7">
        <v>100</v>
      </c>
      <c r="D29" s="13">
        <f t="shared" ref="D29:I29" si="1">D27+D28</f>
        <v>21036296</v>
      </c>
      <c r="E29" s="13">
        <f t="shared" si="1"/>
        <v>0</v>
      </c>
      <c r="F29" s="13">
        <f t="shared" si="1"/>
        <v>0</v>
      </c>
      <c r="G29" s="13">
        <f t="shared" si="1"/>
        <v>0</v>
      </c>
      <c r="H29" s="11">
        <f t="shared" si="1"/>
        <v>-1121114</v>
      </c>
      <c r="I29" s="13">
        <f t="shared" si="1"/>
        <v>0</v>
      </c>
      <c r="J29" s="13">
        <f t="shared" si="0"/>
        <v>19915182</v>
      </c>
    </row>
    <row r="30" spans="1:10" ht="24" customHeight="1">
      <c r="A30" s="6" t="s">
        <v>0</v>
      </c>
      <c r="B30" s="29" t="s">
        <v>141</v>
      </c>
      <c r="C30" s="7">
        <v>200</v>
      </c>
      <c r="D30" s="13">
        <f>SUM(D31:D32)</f>
        <v>0</v>
      </c>
      <c r="E30" s="13">
        <f t="shared" ref="E30:H30" si="2">SUM(E31:E32)</f>
        <v>0</v>
      </c>
      <c r="F30" s="13">
        <f t="shared" si="2"/>
        <v>0</v>
      </c>
      <c r="G30" s="13">
        <f t="shared" si="2"/>
        <v>0</v>
      </c>
      <c r="H30" s="13">
        <f t="shared" si="2"/>
        <v>-122476</v>
      </c>
      <c r="I30" s="13">
        <f t="shared" ref="I30" si="3">I29</f>
        <v>0</v>
      </c>
      <c r="J30" s="13">
        <f t="shared" si="0"/>
        <v>-122476</v>
      </c>
    </row>
    <row r="31" spans="1:10" ht="12" customHeight="1">
      <c r="A31" s="6" t="s">
        <v>0</v>
      </c>
      <c r="B31" s="6" t="s">
        <v>142</v>
      </c>
      <c r="C31" s="8">
        <v>210</v>
      </c>
      <c r="D31" s="11">
        <v>0</v>
      </c>
      <c r="E31" s="11">
        <v>0</v>
      </c>
      <c r="F31" s="11">
        <v>0</v>
      </c>
      <c r="G31" s="11">
        <v>0</v>
      </c>
      <c r="H31" s="11">
        <v>-122476</v>
      </c>
      <c r="I31" s="11">
        <v>0</v>
      </c>
      <c r="J31" s="13">
        <f t="shared" si="0"/>
        <v>-122476</v>
      </c>
    </row>
    <row r="32" spans="1:10" ht="24" hidden="1" customHeight="1" outlineLevel="1">
      <c r="A32" s="6" t="s">
        <v>0</v>
      </c>
      <c r="B32" s="6" t="s">
        <v>143</v>
      </c>
      <c r="C32" s="8">
        <v>220</v>
      </c>
      <c r="D32" s="11"/>
      <c r="E32" s="11"/>
      <c r="F32" s="11"/>
      <c r="G32" s="11"/>
      <c r="H32" s="11">
        <v>0</v>
      </c>
      <c r="I32" s="11"/>
      <c r="J32" s="13">
        <f t="shared" si="0"/>
        <v>0</v>
      </c>
    </row>
    <row r="33" spans="1:14" ht="12" hidden="1" customHeight="1" outlineLevel="1">
      <c r="A33" s="6" t="s">
        <v>0</v>
      </c>
      <c r="B33" s="105" t="s">
        <v>107</v>
      </c>
      <c r="C33" s="106"/>
      <c r="D33" s="106"/>
      <c r="E33" s="106"/>
      <c r="F33" s="106"/>
      <c r="G33" s="106"/>
      <c r="H33" s="106"/>
      <c r="I33" s="106"/>
      <c r="J33" s="107"/>
    </row>
    <row r="34" spans="1:14" ht="24" hidden="1" customHeight="1" outlineLevel="1">
      <c r="A34" s="6" t="s">
        <v>0</v>
      </c>
      <c r="B34" s="6" t="s">
        <v>144</v>
      </c>
      <c r="C34" s="8">
        <v>221</v>
      </c>
      <c r="D34" s="9"/>
      <c r="E34" s="9"/>
      <c r="F34" s="9"/>
      <c r="G34" s="9"/>
      <c r="H34" s="9"/>
      <c r="I34" s="9"/>
      <c r="J34" s="9"/>
    </row>
    <row r="35" spans="1:14" ht="24" hidden="1" customHeight="1" outlineLevel="1">
      <c r="A35" s="6" t="s">
        <v>0</v>
      </c>
      <c r="B35" s="6" t="s">
        <v>145</v>
      </c>
      <c r="C35" s="8">
        <v>222</v>
      </c>
      <c r="D35" s="9"/>
      <c r="E35" s="9"/>
      <c r="F35" s="9"/>
      <c r="G35" s="9"/>
      <c r="H35" s="9"/>
      <c r="I35" s="9"/>
      <c r="J35" s="9"/>
    </row>
    <row r="36" spans="1:14" ht="27.75" hidden="1" customHeight="1" outlineLevel="1">
      <c r="A36" s="6" t="s">
        <v>0</v>
      </c>
      <c r="B36" s="6" t="s">
        <v>146</v>
      </c>
      <c r="C36" s="8">
        <v>223</v>
      </c>
      <c r="D36" s="9"/>
      <c r="E36" s="9"/>
      <c r="F36" s="9"/>
      <c r="G36" s="9"/>
      <c r="H36" s="9"/>
      <c r="I36" s="9"/>
      <c r="J36" s="9"/>
    </row>
    <row r="37" spans="1:14" ht="39.75" hidden="1" customHeight="1" outlineLevel="1">
      <c r="A37" s="6" t="s">
        <v>0</v>
      </c>
      <c r="B37" s="6" t="s">
        <v>110</v>
      </c>
      <c r="C37" s="8">
        <v>224</v>
      </c>
      <c r="D37" s="9"/>
      <c r="E37" s="9"/>
      <c r="F37" s="9"/>
      <c r="G37" s="9"/>
      <c r="H37" s="9"/>
      <c r="I37" s="9"/>
      <c r="J37" s="9"/>
    </row>
    <row r="38" spans="1:14" ht="24" hidden="1" customHeight="1" outlineLevel="1">
      <c r="A38" s="6" t="s">
        <v>0</v>
      </c>
      <c r="B38" s="6" t="s">
        <v>111</v>
      </c>
      <c r="C38" s="8">
        <v>225</v>
      </c>
      <c r="D38" s="9"/>
      <c r="E38" s="9"/>
      <c r="F38" s="9"/>
      <c r="G38" s="9"/>
      <c r="H38" s="9"/>
      <c r="I38" s="9"/>
      <c r="J38" s="9"/>
    </row>
    <row r="39" spans="1:14" ht="36" hidden="1" customHeight="1" outlineLevel="1">
      <c r="A39" s="6" t="s">
        <v>0</v>
      </c>
      <c r="B39" s="6" t="s">
        <v>112</v>
      </c>
      <c r="C39" s="8">
        <v>226</v>
      </c>
      <c r="D39" s="9"/>
      <c r="E39" s="9"/>
      <c r="F39" s="9"/>
      <c r="G39" s="9"/>
      <c r="H39" s="9"/>
      <c r="I39" s="9"/>
      <c r="J39" s="9"/>
    </row>
    <row r="40" spans="1:14" ht="24" hidden="1" customHeight="1" outlineLevel="1">
      <c r="A40" s="6" t="s">
        <v>0</v>
      </c>
      <c r="B40" s="6" t="s">
        <v>147</v>
      </c>
      <c r="C40" s="8">
        <v>227</v>
      </c>
      <c r="D40" s="9"/>
      <c r="E40" s="9"/>
      <c r="F40" s="9"/>
      <c r="G40" s="9"/>
      <c r="H40" s="9"/>
      <c r="I40" s="9"/>
      <c r="J40" s="9"/>
    </row>
    <row r="41" spans="1:14" ht="24" hidden="1" customHeight="1" outlineLevel="1">
      <c r="A41" s="6" t="s">
        <v>0</v>
      </c>
      <c r="B41" s="6" t="s">
        <v>114</v>
      </c>
      <c r="C41" s="8">
        <v>228</v>
      </c>
      <c r="D41" s="9"/>
      <c r="E41" s="9"/>
      <c r="F41" s="9"/>
      <c r="G41" s="9"/>
      <c r="H41" s="9"/>
      <c r="I41" s="9"/>
      <c r="J41" s="9"/>
    </row>
    <row r="42" spans="1:14" ht="24" hidden="1" customHeight="1" outlineLevel="1">
      <c r="A42" s="6" t="s">
        <v>0</v>
      </c>
      <c r="B42" s="6" t="s">
        <v>115</v>
      </c>
      <c r="C42" s="8">
        <v>229</v>
      </c>
      <c r="D42" s="9"/>
      <c r="E42" s="9"/>
      <c r="F42" s="9"/>
      <c r="G42" s="9"/>
      <c r="H42" s="9"/>
      <c r="I42" s="9"/>
      <c r="J42" s="9"/>
    </row>
    <row r="43" spans="1:14" ht="24" customHeight="1" collapsed="1">
      <c r="A43" s="6" t="s">
        <v>0</v>
      </c>
      <c r="B43" s="29" t="s">
        <v>148</v>
      </c>
      <c r="C43" s="7">
        <v>300</v>
      </c>
      <c r="D43" s="13">
        <f>D51</f>
        <v>20072580</v>
      </c>
      <c r="E43" s="13">
        <f t="shared" ref="E43:H43" si="4">SUM(E45:E57)</f>
        <v>0</v>
      </c>
      <c r="F43" s="13">
        <f t="shared" si="4"/>
        <v>0</v>
      </c>
      <c r="G43" s="13">
        <f t="shared" si="4"/>
        <v>0</v>
      </c>
      <c r="H43" s="13">
        <f t="shared" si="4"/>
        <v>0</v>
      </c>
      <c r="I43" s="13">
        <f t="shared" ref="I43" si="5">SUM(I48:I57)</f>
        <v>0</v>
      </c>
      <c r="J43" s="97">
        <f t="shared" ref="J43" si="6">SUM(D43:I43)</f>
        <v>20072580</v>
      </c>
      <c r="L43" s="12"/>
      <c r="M43" s="12"/>
      <c r="N43" s="12"/>
    </row>
    <row r="44" spans="1:14" ht="12" hidden="1" customHeight="1" outlineLevel="1">
      <c r="A44" s="6" t="s">
        <v>0</v>
      </c>
      <c r="B44" s="105" t="s">
        <v>107</v>
      </c>
      <c r="C44" s="106"/>
      <c r="D44" s="106"/>
      <c r="E44" s="106"/>
      <c r="F44" s="106"/>
      <c r="G44" s="106"/>
      <c r="H44" s="106"/>
      <c r="I44" s="106"/>
      <c r="J44" s="107"/>
      <c r="L44" s="12"/>
    </row>
    <row r="45" spans="1:14" ht="12" hidden="1" customHeight="1" outlineLevel="1">
      <c r="A45" s="6" t="s">
        <v>0</v>
      </c>
      <c r="B45" s="6" t="s">
        <v>149</v>
      </c>
      <c r="C45" s="8">
        <v>310</v>
      </c>
      <c r="D45" s="9"/>
      <c r="E45" s="9"/>
      <c r="F45" s="9"/>
      <c r="G45" s="9"/>
      <c r="H45" s="9"/>
      <c r="I45" s="9"/>
      <c r="J45" s="9"/>
      <c r="L45" s="12"/>
      <c r="M45" s="12"/>
    </row>
    <row r="46" spans="1:14" ht="12" hidden="1" customHeight="1" outlineLevel="1">
      <c r="A46" s="6" t="s">
        <v>0</v>
      </c>
      <c r="B46" s="105" t="s">
        <v>107</v>
      </c>
      <c r="C46" s="106"/>
      <c r="D46" s="106"/>
      <c r="E46" s="106"/>
      <c r="F46" s="106"/>
      <c r="G46" s="106"/>
      <c r="H46" s="106"/>
      <c r="I46" s="106"/>
      <c r="J46" s="107"/>
    </row>
    <row r="47" spans="1:14" ht="12" hidden="1" customHeight="1" outlineLevel="1">
      <c r="A47" s="6" t="s">
        <v>0</v>
      </c>
      <c r="B47" s="6" t="s">
        <v>150</v>
      </c>
      <c r="C47" s="8" t="s">
        <v>0</v>
      </c>
      <c r="D47" s="9"/>
      <c r="E47" s="9"/>
      <c r="F47" s="9"/>
      <c r="G47" s="9"/>
      <c r="H47" s="9"/>
      <c r="I47" s="9"/>
      <c r="J47" s="9"/>
    </row>
    <row r="48" spans="1:14" ht="24" hidden="1" customHeight="1" outlineLevel="1">
      <c r="A48" s="6" t="s">
        <v>0</v>
      </c>
      <c r="B48" s="6" t="s">
        <v>151</v>
      </c>
      <c r="C48" s="8" t="s">
        <v>0</v>
      </c>
      <c r="D48" s="9"/>
      <c r="E48" s="9"/>
      <c r="F48" s="9"/>
      <c r="G48" s="9"/>
      <c r="H48" s="9"/>
      <c r="I48" s="9"/>
      <c r="J48" s="9"/>
    </row>
    <row r="49" spans="1:12" ht="24" hidden="1" customHeight="1" outlineLevel="1">
      <c r="A49" s="6" t="s">
        <v>0</v>
      </c>
      <c r="B49" s="6" t="s">
        <v>152</v>
      </c>
      <c r="C49" s="8" t="s">
        <v>0</v>
      </c>
      <c r="D49" s="9"/>
      <c r="E49" s="9"/>
      <c r="F49" s="9"/>
      <c r="G49" s="9"/>
      <c r="H49" s="9"/>
      <c r="I49" s="9"/>
      <c r="J49" s="9"/>
    </row>
    <row r="50" spans="1:12" ht="12" hidden="1" customHeight="1" outlineLevel="1">
      <c r="A50" s="6" t="s">
        <v>0</v>
      </c>
      <c r="B50" s="6" t="s">
        <v>153</v>
      </c>
      <c r="C50" s="8">
        <v>311</v>
      </c>
      <c r="D50" s="11"/>
      <c r="E50" s="9"/>
      <c r="F50" s="9"/>
      <c r="G50" s="9"/>
      <c r="H50" s="9"/>
      <c r="I50" s="9"/>
      <c r="J50" s="9"/>
    </row>
    <row r="51" spans="1:12" ht="12" hidden="1" customHeight="1" outlineLevel="1">
      <c r="A51" s="6" t="s">
        <v>0</v>
      </c>
      <c r="B51" s="6" t="s">
        <v>154</v>
      </c>
      <c r="C51" s="8">
        <v>312</v>
      </c>
      <c r="D51" s="13">
        <v>20072580</v>
      </c>
      <c r="E51" s="9"/>
      <c r="F51" s="9"/>
      <c r="G51" s="9"/>
      <c r="H51" s="9"/>
      <c r="I51" s="9"/>
      <c r="J51" s="9"/>
    </row>
    <row r="52" spans="1:12" ht="24" hidden="1" customHeight="1" outlineLevel="1">
      <c r="A52" s="6" t="s">
        <v>0</v>
      </c>
      <c r="B52" s="6" t="s">
        <v>155</v>
      </c>
      <c r="C52" s="8">
        <v>313</v>
      </c>
      <c r="D52" s="9"/>
      <c r="E52" s="9"/>
      <c r="F52" s="9"/>
      <c r="G52" s="9"/>
      <c r="H52" s="9"/>
      <c r="I52" s="9"/>
      <c r="J52" s="9"/>
    </row>
    <row r="53" spans="1:12" ht="24" hidden="1" customHeight="1" outlineLevel="1">
      <c r="A53" s="6" t="s">
        <v>0</v>
      </c>
      <c r="B53" s="6" t="s">
        <v>156</v>
      </c>
      <c r="C53" s="8">
        <v>314</v>
      </c>
      <c r="D53" s="9"/>
      <c r="E53" s="9"/>
      <c r="F53" s="9"/>
      <c r="G53" s="9"/>
      <c r="H53" s="9"/>
      <c r="I53" s="9"/>
      <c r="J53" s="9"/>
    </row>
    <row r="54" spans="1:12" ht="12" hidden="1" customHeight="1" outlineLevel="1">
      <c r="A54" s="6" t="s">
        <v>0</v>
      </c>
      <c r="B54" s="6" t="s">
        <v>157</v>
      </c>
      <c r="C54" s="8">
        <v>315</v>
      </c>
      <c r="D54" s="9"/>
      <c r="E54" s="9"/>
      <c r="F54" s="9"/>
      <c r="G54" s="9"/>
      <c r="H54" s="9"/>
      <c r="I54" s="9"/>
      <c r="J54" s="9"/>
    </row>
    <row r="55" spans="1:12" ht="12" hidden="1" customHeight="1" outlineLevel="1">
      <c r="A55" s="6" t="s">
        <v>0</v>
      </c>
      <c r="B55" s="6" t="s">
        <v>158</v>
      </c>
      <c r="C55" s="8">
        <v>316</v>
      </c>
      <c r="D55" s="9"/>
      <c r="E55" s="9"/>
      <c r="F55" s="9"/>
      <c r="G55" s="9"/>
      <c r="H55" s="9"/>
      <c r="I55" s="9"/>
      <c r="J55" s="9"/>
    </row>
    <row r="56" spans="1:12" ht="12" hidden="1" customHeight="1" outlineLevel="1">
      <c r="A56" s="6" t="s">
        <v>0</v>
      </c>
      <c r="B56" s="6" t="s">
        <v>159</v>
      </c>
      <c r="C56" s="8">
        <v>317</v>
      </c>
      <c r="D56" s="9"/>
      <c r="E56" s="9"/>
      <c r="F56" s="9"/>
      <c r="G56" s="9"/>
      <c r="H56" s="9"/>
      <c r="I56" s="9"/>
      <c r="J56" s="9"/>
    </row>
    <row r="57" spans="1:12" ht="24" hidden="1" customHeight="1" outlineLevel="1">
      <c r="A57" s="6" t="s">
        <v>0</v>
      </c>
      <c r="B57" s="6" t="s">
        <v>160</v>
      </c>
      <c r="C57" s="8">
        <v>318</v>
      </c>
      <c r="D57" s="9"/>
      <c r="E57" s="9"/>
      <c r="F57" s="9"/>
      <c r="G57" s="9"/>
      <c r="H57" s="9"/>
      <c r="I57" s="9"/>
      <c r="J57" s="9"/>
    </row>
    <row r="58" spans="1:12" ht="24" customHeight="1" collapsed="1">
      <c r="A58" s="6" t="s">
        <v>0</v>
      </c>
      <c r="B58" s="29" t="s">
        <v>161</v>
      </c>
      <c r="C58" s="7">
        <v>400</v>
      </c>
      <c r="D58" s="13">
        <f>Ф1!E73</f>
        <v>41108876</v>
      </c>
      <c r="E58" s="13">
        <f t="shared" ref="E58:I58" si="7">E30+E31</f>
        <v>0</v>
      </c>
      <c r="F58" s="13">
        <f t="shared" si="7"/>
        <v>0</v>
      </c>
      <c r="G58" s="13">
        <f t="shared" si="7"/>
        <v>0</v>
      </c>
      <c r="H58" s="13">
        <f>Ф1!E77</f>
        <v>-1243590</v>
      </c>
      <c r="I58" s="13">
        <f t="shared" si="7"/>
        <v>0</v>
      </c>
      <c r="J58" s="13">
        <f>SUM(D58:I58)</f>
        <v>39865286</v>
      </c>
      <c r="L58" s="12"/>
    </row>
    <row r="59" spans="1:12" ht="12" customHeight="1">
      <c r="A59" s="6" t="s">
        <v>0</v>
      </c>
      <c r="B59" s="6" t="s">
        <v>139</v>
      </c>
      <c r="C59" s="8">
        <v>401</v>
      </c>
      <c r="D59" s="9"/>
      <c r="E59" s="9"/>
      <c r="F59" s="9"/>
      <c r="G59" s="9"/>
      <c r="H59" s="9">
        <v>-166935</v>
      </c>
      <c r="I59" s="9"/>
      <c r="J59" s="13">
        <f>SUM(D59:I59)</f>
        <v>-166935</v>
      </c>
    </row>
    <row r="60" spans="1:12" ht="12" customHeight="1">
      <c r="A60" s="6" t="s">
        <v>0</v>
      </c>
      <c r="B60" s="29" t="s">
        <v>162</v>
      </c>
      <c r="C60" s="7">
        <v>500</v>
      </c>
      <c r="D60" s="13">
        <f>D58+D59</f>
        <v>41108876</v>
      </c>
      <c r="E60" s="13">
        <f t="shared" ref="E60:J60" si="8">E58+E59</f>
        <v>0</v>
      </c>
      <c r="F60" s="13">
        <f t="shared" si="8"/>
        <v>0</v>
      </c>
      <c r="G60" s="13">
        <f t="shared" si="8"/>
        <v>0</v>
      </c>
      <c r="H60" s="13">
        <f t="shared" si="8"/>
        <v>-1410525</v>
      </c>
      <c r="I60" s="13">
        <f t="shared" si="8"/>
        <v>0</v>
      </c>
      <c r="J60" s="13">
        <f t="shared" si="8"/>
        <v>39698351</v>
      </c>
    </row>
    <row r="61" spans="1:12" ht="24" customHeight="1">
      <c r="A61" s="6" t="s">
        <v>0</v>
      </c>
      <c r="B61" s="29" t="s">
        <v>163</v>
      </c>
      <c r="C61" s="7">
        <v>600</v>
      </c>
      <c r="D61" s="14"/>
      <c r="E61" s="14"/>
      <c r="F61" s="14"/>
      <c r="G61" s="14"/>
      <c r="H61" s="14"/>
      <c r="I61" s="14"/>
      <c r="J61" s="14"/>
    </row>
    <row r="62" spans="1:12" ht="12" customHeight="1">
      <c r="A62" s="6" t="s">
        <v>0</v>
      </c>
      <c r="B62" s="6" t="s">
        <v>142</v>
      </c>
      <c r="C62" s="8">
        <v>610</v>
      </c>
      <c r="D62" s="9"/>
      <c r="E62" s="9"/>
      <c r="F62" s="9"/>
      <c r="G62" s="9"/>
      <c r="H62" s="11">
        <f>Ф2!D41</f>
        <v>1434146.10776</v>
      </c>
      <c r="I62" s="9"/>
      <c r="J62" s="13">
        <f>SUM(D62:I62)</f>
        <v>1434146.10776</v>
      </c>
    </row>
    <row r="63" spans="1:12" ht="24" hidden="1" customHeight="1" outlineLevel="1">
      <c r="A63" s="6" t="s">
        <v>0</v>
      </c>
      <c r="B63" s="6" t="s">
        <v>164</v>
      </c>
      <c r="C63" s="8">
        <v>620</v>
      </c>
      <c r="D63" s="9"/>
      <c r="E63" s="9"/>
      <c r="F63" s="9"/>
      <c r="G63" s="9"/>
      <c r="H63" s="9"/>
      <c r="I63" s="9"/>
      <c r="J63" s="9"/>
    </row>
    <row r="64" spans="1:12" ht="12" hidden="1" customHeight="1" outlineLevel="1">
      <c r="A64" s="6" t="s">
        <v>0</v>
      </c>
      <c r="B64" s="105" t="s">
        <v>107</v>
      </c>
      <c r="C64" s="106"/>
      <c r="D64" s="106"/>
      <c r="E64" s="106"/>
      <c r="F64" s="106"/>
      <c r="G64" s="106"/>
      <c r="H64" s="106"/>
      <c r="I64" s="106"/>
      <c r="J64" s="107"/>
    </row>
    <row r="65" spans="1:10" ht="24" hidden="1" customHeight="1" outlineLevel="1">
      <c r="A65" s="6" t="s">
        <v>0</v>
      </c>
      <c r="B65" s="6" t="s">
        <v>144</v>
      </c>
      <c r="C65" s="8">
        <v>621</v>
      </c>
      <c r="D65" s="9"/>
      <c r="E65" s="9"/>
      <c r="F65" s="9"/>
      <c r="G65" s="9"/>
      <c r="H65" s="9"/>
      <c r="I65" s="9"/>
      <c r="J65" s="9"/>
    </row>
    <row r="66" spans="1:10" ht="24" hidden="1" customHeight="1" outlineLevel="1">
      <c r="A66" s="6" t="s">
        <v>0</v>
      </c>
      <c r="B66" s="6" t="s">
        <v>145</v>
      </c>
      <c r="C66" s="8">
        <v>622</v>
      </c>
      <c r="D66" s="9"/>
      <c r="E66" s="9"/>
      <c r="F66" s="9"/>
      <c r="G66" s="9"/>
      <c r="H66" s="9"/>
      <c r="I66" s="9"/>
      <c r="J66" s="9"/>
    </row>
    <row r="67" spans="1:10" ht="27" hidden="1" customHeight="1" outlineLevel="1">
      <c r="A67" s="6" t="s">
        <v>0</v>
      </c>
      <c r="B67" s="6" t="s">
        <v>146</v>
      </c>
      <c r="C67" s="8">
        <v>623</v>
      </c>
      <c r="D67" s="9"/>
      <c r="E67" s="9"/>
      <c r="F67" s="9"/>
      <c r="G67" s="9"/>
      <c r="H67" s="9"/>
      <c r="I67" s="9"/>
      <c r="J67" s="9"/>
    </row>
    <row r="68" spans="1:10" ht="41.25" hidden="1" customHeight="1" outlineLevel="1">
      <c r="A68" s="6" t="s">
        <v>0</v>
      </c>
      <c r="B68" s="6" t="s">
        <v>110</v>
      </c>
      <c r="C68" s="8">
        <v>624</v>
      </c>
      <c r="D68" s="9"/>
      <c r="E68" s="9"/>
      <c r="F68" s="9"/>
      <c r="G68" s="9"/>
      <c r="H68" s="9"/>
      <c r="I68" s="9"/>
      <c r="J68" s="9"/>
    </row>
    <row r="69" spans="1:10" ht="24" hidden="1" customHeight="1" outlineLevel="1">
      <c r="A69" s="6" t="s">
        <v>0</v>
      </c>
      <c r="B69" s="6" t="s">
        <v>111</v>
      </c>
      <c r="C69" s="8">
        <v>625</v>
      </c>
      <c r="D69" s="9"/>
      <c r="E69" s="9"/>
      <c r="F69" s="9"/>
      <c r="G69" s="9"/>
      <c r="H69" s="9"/>
      <c r="I69" s="9"/>
      <c r="J69" s="9"/>
    </row>
    <row r="70" spans="1:10" ht="36" hidden="1" customHeight="1" outlineLevel="1">
      <c r="A70" s="6" t="s">
        <v>0</v>
      </c>
      <c r="B70" s="6" t="s">
        <v>165</v>
      </c>
      <c r="C70" s="8">
        <v>626</v>
      </c>
      <c r="D70" s="9"/>
      <c r="E70" s="9"/>
      <c r="F70" s="9"/>
      <c r="G70" s="9"/>
      <c r="H70" s="9"/>
      <c r="I70" s="9"/>
      <c r="J70" s="9"/>
    </row>
    <row r="71" spans="1:10" ht="24" hidden="1" customHeight="1" outlineLevel="1">
      <c r="A71" s="6" t="s">
        <v>0</v>
      </c>
      <c r="B71" s="6" t="s">
        <v>147</v>
      </c>
      <c r="C71" s="8">
        <v>627</v>
      </c>
      <c r="D71" s="9"/>
      <c r="E71" s="9"/>
      <c r="F71" s="9"/>
      <c r="G71" s="9"/>
      <c r="H71" s="9"/>
      <c r="I71" s="9"/>
      <c r="J71" s="9"/>
    </row>
    <row r="72" spans="1:10" ht="24" hidden="1" customHeight="1" outlineLevel="1">
      <c r="A72" s="6" t="s">
        <v>0</v>
      </c>
      <c r="B72" s="6" t="s">
        <v>114</v>
      </c>
      <c r="C72" s="8">
        <v>628</v>
      </c>
      <c r="D72" s="9"/>
      <c r="E72" s="9"/>
      <c r="F72" s="9"/>
      <c r="G72" s="9"/>
      <c r="H72" s="9"/>
      <c r="I72" s="9"/>
      <c r="J72" s="9"/>
    </row>
    <row r="73" spans="1:10" ht="14.25" hidden="1" customHeight="1" outlineLevel="1">
      <c r="A73" s="6" t="s">
        <v>0</v>
      </c>
      <c r="B73" s="6" t="s">
        <v>115</v>
      </c>
      <c r="C73" s="8">
        <v>629</v>
      </c>
      <c r="D73" s="9"/>
      <c r="E73" s="9"/>
      <c r="F73" s="9"/>
      <c r="G73" s="9"/>
      <c r="H73" s="9"/>
      <c r="I73" s="9"/>
      <c r="J73" s="9"/>
    </row>
    <row r="74" spans="1:10" ht="24" customHeight="1" collapsed="1">
      <c r="A74" s="6" t="s">
        <v>0</v>
      </c>
      <c r="B74" s="29" t="s">
        <v>166</v>
      </c>
      <c r="C74" s="7">
        <v>700</v>
      </c>
      <c r="D74" s="13">
        <f t="shared" ref="D74:I74" si="9">SUM(D78:D88)</f>
        <v>8000001</v>
      </c>
      <c r="E74" s="13">
        <f t="shared" si="9"/>
        <v>0</v>
      </c>
      <c r="F74" s="13">
        <f t="shared" si="9"/>
        <v>0</v>
      </c>
      <c r="G74" s="13">
        <f t="shared" si="9"/>
        <v>0</v>
      </c>
      <c r="H74" s="13">
        <f t="shared" si="9"/>
        <v>0</v>
      </c>
      <c r="I74" s="13">
        <f t="shared" si="9"/>
        <v>0</v>
      </c>
      <c r="J74" s="13">
        <f>SUM(D74:I74)</f>
        <v>8000001</v>
      </c>
    </row>
    <row r="75" spans="1:10" ht="12" customHeight="1" outlineLevel="1">
      <c r="A75" s="6" t="s">
        <v>0</v>
      </c>
      <c r="B75" s="105" t="s">
        <v>107</v>
      </c>
      <c r="C75" s="106"/>
      <c r="D75" s="106"/>
      <c r="E75" s="106"/>
      <c r="F75" s="106"/>
      <c r="G75" s="106"/>
      <c r="H75" s="106"/>
      <c r="I75" s="106"/>
      <c r="J75" s="107"/>
    </row>
    <row r="76" spans="1:10" ht="12" customHeight="1" outlineLevel="1">
      <c r="A76" s="6" t="s">
        <v>0</v>
      </c>
      <c r="B76" s="6" t="s">
        <v>167</v>
      </c>
      <c r="C76" s="8">
        <v>710</v>
      </c>
      <c r="D76" s="9"/>
      <c r="E76" s="9"/>
      <c r="F76" s="9"/>
      <c r="G76" s="9"/>
      <c r="H76" s="9"/>
      <c r="I76" s="9"/>
      <c r="J76" s="9"/>
    </row>
    <row r="77" spans="1:10" ht="12" customHeight="1" outlineLevel="1">
      <c r="A77" s="6" t="s">
        <v>0</v>
      </c>
      <c r="B77" s="105" t="s">
        <v>107</v>
      </c>
      <c r="C77" s="106"/>
      <c r="D77" s="106"/>
      <c r="E77" s="106"/>
      <c r="F77" s="106"/>
      <c r="G77" s="106"/>
      <c r="H77" s="106"/>
      <c r="I77" s="106"/>
      <c r="J77" s="107"/>
    </row>
    <row r="78" spans="1:10" ht="12" customHeight="1" outlineLevel="1">
      <c r="A78" s="6" t="s">
        <v>0</v>
      </c>
      <c r="B78" s="6" t="s">
        <v>150</v>
      </c>
      <c r="C78" s="8" t="s">
        <v>0</v>
      </c>
      <c r="D78" s="9"/>
      <c r="E78" s="9"/>
      <c r="F78" s="9"/>
      <c r="G78" s="9"/>
      <c r="H78" s="9"/>
      <c r="I78" s="9"/>
      <c r="J78" s="9"/>
    </row>
    <row r="79" spans="1:10" ht="24" customHeight="1" outlineLevel="1">
      <c r="A79" s="6" t="s">
        <v>0</v>
      </c>
      <c r="B79" s="6" t="s">
        <v>151</v>
      </c>
      <c r="C79" s="8" t="s">
        <v>0</v>
      </c>
      <c r="D79" s="9"/>
      <c r="E79" s="9"/>
      <c r="F79" s="9"/>
      <c r="G79" s="9"/>
      <c r="H79" s="9"/>
      <c r="I79" s="9"/>
      <c r="J79" s="9"/>
    </row>
    <row r="80" spans="1:10" ht="24" customHeight="1" outlineLevel="1">
      <c r="A80" s="6" t="s">
        <v>0</v>
      </c>
      <c r="B80" s="6" t="s">
        <v>152</v>
      </c>
      <c r="C80" s="8" t="s">
        <v>0</v>
      </c>
      <c r="D80" s="9"/>
      <c r="E80" s="9"/>
      <c r="F80" s="9"/>
      <c r="G80" s="9"/>
      <c r="H80" s="9"/>
      <c r="I80" s="9"/>
      <c r="J80" s="9"/>
    </row>
    <row r="81" spans="1:13" ht="12" customHeight="1" outlineLevel="1">
      <c r="A81" s="6" t="s">
        <v>0</v>
      </c>
      <c r="B81" s="6" t="s">
        <v>153</v>
      </c>
      <c r="C81" s="8">
        <v>711</v>
      </c>
      <c r="D81" s="11">
        <v>8000001</v>
      </c>
      <c r="E81" s="9"/>
      <c r="F81" s="9"/>
      <c r="G81" s="9"/>
      <c r="H81" s="9"/>
      <c r="I81" s="9"/>
      <c r="J81" s="13">
        <f>SUM(D81:I81)</f>
        <v>8000001</v>
      </c>
    </row>
    <row r="82" spans="1:13" ht="12" customHeight="1" outlineLevel="1">
      <c r="A82" s="6" t="s">
        <v>0</v>
      </c>
      <c r="B82" s="6" t="s">
        <v>154</v>
      </c>
      <c r="C82" s="8">
        <v>712</v>
      </c>
      <c r="D82" s="11"/>
      <c r="E82" s="9"/>
      <c r="F82" s="9"/>
      <c r="G82" s="9"/>
      <c r="H82" s="9"/>
      <c r="I82" s="9"/>
      <c r="J82" s="13">
        <f>SUM(D82:I82)</f>
        <v>0</v>
      </c>
    </row>
    <row r="83" spans="1:13" ht="24" customHeight="1" outlineLevel="1">
      <c r="A83" s="6" t="s">
        <v>0</v>
      </c>
      <c r="B83" s="6" t="s">
        <v>168</v>
      </c>
      <c r="C83" s="8">
        <v>713</v>
      </c>
      <c r="D83" s="9"/>
      <c r="E83" s="9"/>
      <c r="F83" s="9"/>
      <c r="G83" s="9"/>
      <c r="H83" s="9"/>
      <c r="I83" s="9"/>
      <c r="J83" s="9"/>
    </row>
    <row r="84" spans="1:13" ht="24" customHeight="1" outlineLevel="1">
      <c r="A84" s="6" t="s">
        <v>0</v>
      </c>
      <c r="B84" s="6" t="s">
        <v>156</v>
      </c>
      <c r="C84" s="8">
        <v>714</v>
      </c>
      <c r="D84" s="9"/>
      <c r="E84" s="9"/>
      <c r="F84" s="9"/>
      <c r="G84" s="9"/>
      <c r="H84" s="9"/>
      <c r="I84" s="9"/>
      <c r="J84" s="9"/>
    </row>
    <row r="85" spans="1:13" ht="12" customHeight="1" outlineLevel="1">
      <c r="A85" s="6" t="s">
        <v>0</v>
      </c>
      <c r="B85" s="6" t="s">
        <v>157</v>
      </c>
      <c r="C85" s="8">
        <v>715</v>
      </c>
      <c r="D85" s="9"/>
      <c r="E85" s="9"/>
      <c r="F85" s="9"/>
      <c r="G85" s="9"/>
      <c r="H85" s="9"/>
      <c r="I85" s="9"/>
      <c r="J85" s="9"/>
    </row>
    <row r="86" spans="1:13" ht="12" customHeight="1" outlineLevel="1">
      <c r="A86" s="6" t="s">
        <v>0</v>
      </c>
      <c r="B86" s="6" t="s">
        <v>158</v>
      </c>
      <c r="C86" s="8">
        <v>716</v>
      </c>
      <c r="D86" s="9"/>
      <c r="E86" s="9"/>
      <c r="F86" s="9"/>
      <c r="G86" s="9"/>
      <c r="H86" s="9"/>
      <c r="I86" s="9"/>
      <c r="J86" s="9"/>
    </row>
    <row r="87" spans="1:13" ht="12" customHeight="1" outlineLevel="1">
      <c r="A87" s="6" t="s">
        <v>0</v>
      </c>
      <c r="B87" s="6" t="s">
        <v>159</v>
      </c>
      <c r="C87" s="8">
        <v>717</v>
      </c>
      <c r="D87" s="9"/>
      <c r="E87" s="9"/>
      <c r="F87" s="9"/>
      <c r="G87" s="9"/>
      <c r="H87" s="9"/>
      <c r="I87" s="9"/>
      <c r="J87" s="9"/>
    </row>
    <row r="88" spans="1:13" ht="24" customHeight="1" outlineLevel="1">
      <c r="A88" s="6" t="s">
        <v>0</v>
      </c>
      <c r="B88" s="6" t="s">
        <v>160</v>
      </c>
      <c r="C88" s="8">
        <v>718</v>
      </c>
      <c r="D88" s="9"/>
      <c r="E88" s="9"/>
      <c r="F88" s="9"/>
      <c r="G88" s="9"/>
      <c r="H88" s="9"/>
      <c r="I88" s="9"/>
      <c r="J88" s="9"/>
    </row>
    <row r="89" spans="1:13" ht="24" customHeight="1">
      <c r="A89" s="6" t="s">
        <v>0</v>
      </c>
      <c r="B89" s="29" t="s">
        <v>277</v>
      </c>
      <c r="C89" s="7">
        <v>800</v>
      </c>
      <c r="D89" s="13">
        <f>D74+D60+D62</f>
        <v>49108877</v>
      </c>
      <c r="E89" s="13">
        <f t="shared" ref="E89:J89" si="10">E74+E60+E62</f>
        <v>0</v>
      </c>
      <c r="F89" s="13">
        <f t="shared" si="10"/>
        <v>0</v>
      </c>
      <c r="G89" s="13">
        <f t="shared" si="10"/>
        <v>0</v>
      </c>
      <c r="H89" s="13">
        <f t="shared" si="10"/>
        <v>23621.107760000043</v>
      </c>
      <c r="I89" s="13">
        <f t="shared" si="10"/>
        <v>0</v>
      </c>
      <c r="J89" s="13">
        <f t="shared" si="10"/>
        <v>49132498.107759997</v>
      </c>
      <c r="L89" s="12"/>
      <c r="M89" s="12"/>
    </row>
    <row r="90" spans="1:13" ht="12" customHeight="1">
      <c r="B90" s="1" t="s">
        <v>0</v>
      </c>
      <c r="C90" s="1" t="s">
        <v>0</v>
      </c>
      <c r="D90" s="1"/>
      <c r="E90" s="1" t="s">
        <v>0</v>
      </c>
      <c r="F90" s="1" t="s">
        <v>0</v>
      </c>
      <c r="G90" s="1" t="s">
        <v>0</v>
      </c>
      <c r="H90" s="1" t="s">
        <v>0</v>
      </c>
      <c r="I90" s="1" t="s">
        <v>0</v>
      </c>
      <c r="J90" s="98">
        <f>J89-Ф1!D80</f>
        <v>0.1077599972486496</v>
      </c>
      <c r="K90" s="1"/>
    </row>
    <row r="91" spans="1:13" ht="12" customHeight="1">
      <c r="B91" s="1" t="s">
        <v>0</v>
      </c>
      <c r="C91" s="1" t="s">
        <v>0</v>
      </c>
      <c r="D91" s="15"/>
      <c r="E91" s="1" t="s">
        <v>0</v>
      </c>
      <c r="F91" s="1" t="s">
        <v>0</v>
      </c>
      <c r="G91" s="1" t="s">
        <v>0</v>
      </c>
      <c r="H91" s="15"/>
      <c r="I91" s="1" t="s">
        <v>0</v>
      </c>
      <c r="J91" s="1" t="s">
        <v>0</v>
      </c>
      <c r="K91" s="1"/>
    </row>
    <row r="92" spans="1:13" ht="12" customHeight="1">
      <c r="B92" s="99" t="s">
        <v>275</v>
      </c>
      <c r="C92" s="79"/>
      <c r="D92" s="79"/>
      <c r="E92" s="1" t="s">
        <v>0</v>
      </c>
      <c r="F92" s="32"/>
      <c r="G92" s="1" t="s">
        <v>0</v>
      </c>
      <c r="H92" s="1" t="s">
        <v>0</v>
      </c>
      <c r="I92" s="1" t="s">
        <v>0</v>
      </c>
      <c r="J92" s="1" t="s">
        <v>0</v>
      </c>
      <c r="K92" s="1"/>
    </row>
    <row r="93" spans="1:13" ht="12" customHeight="1">
      <c r="B93" s="80" t="s">
        <v>74</v>
      </c>
      <c r="C93" s="80"/>
      <c r="D93" s="80"/>
      <c r="E93" s="1" t="s">
        <v>0</v>
      </c>
      <c r="F93" s="90"/>
      <c r="G93" s="1" t="s">
        <v>0</v>
      </c>
      <c r="H93" s="1" t="s">
        <v>0</v>
      </c>
      <c r="I93" s="1" t="s">
        <v>0</v>
      </c>
      <c r="J93" s="1" t="s">
        <v>0</v>
      </c>
      <c r="K93" s="1"/>
    </row>
    <row r="94" spans="1:13" ht="12" customHeight="1">
      <c r="B94" s="79" t="s">
        <v>273</v>
      </c>
      <c r="C94" s="79"/>
      <c r="D94" s="79"/>
      <c r="E94" s="1" t="s">
        <v>0</v>
      </c>
      <c r="F94" s="32"/>
      <c r="G94" s="1" t="s">
        <v>0</v>
      </c>
      <c r="H94" s="1" t="s">
        <v>0</v>
      </c>
      <c r="I94" s="1" t="s">
        <v>0</v>
      </c>
      <c r="J94" s="1" t="s">
        <v>0</v>
      </c>
      <c r="K94" s="1"/>
    </row>
    <row r="95" spans="1:13" ht="12" customHeight="1">
      <c r="B95" s="80" t="s">
        <v>75</v>
      </c>
      <c r="C95" s="80"/>
      <c r="D95" s="80"/>
      <c r="E95" s="1" t="s">
        <v>0</v>
      </c>
      <c r="F95" s="90"/>
      <c r="G95" s="1" t="s">
        <v>0</v>
      </c>
      <c r="H95" s="1" t="s">
        <v>0</v>
      </c>
      <c r="I95" s="1" t="s">
        <v>0</v>
      </c>
      <c r="J95" s="1" t="s">
        <v>0</v>
      </c>
      <c r="K95" s="1"/>
    </row>
    <row r="96" spans="1:13" ht="12" customHeight="1">
      <c r="B96" s="1" t="s">
        <v>76</v>
      </c>
      <c r="C96" s="1" t="s">
        <v>0</v>
      </c>
      <c r="D96" s="1" t="s">
        <v>0</v>
      </c>
      <c r="E96" s="1" t="s">
        <v>0</v>
      </c>
      <c r="F96" s="93"/>
      <c r="G96" s="1" t="s">
        <v>0</v>
      </c>
      <c r="H96" s="1" t="s">
        <v>0</v>
      </c>
      <c r="I96" s="1" t="s">
        <v>0</v>
      </c>
      <c r="J96" s="1" t="s">
        <v>0</v>
      </c>
      <c r="K96" s="1"/>
    </row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</sheetData>
  <mergeCells count="14">
    <mergeCell ref="B77:J77"/>
    <mergeCell ref="B6:J6"/>
    <mergeCell ref="B4:J4"/>
    <mergeCell ref="B7:J7"/>
    <mergeCell ref="B23:B24"/>
    <mergeCell ref="C23:C24"/>
    <mergeCell ref="D23:H23"/>
    <mergeCell ref="I23:I24"/>
    <mergeCell ref="J23:J24"/>
    <mergeCell ref="B33:J33"/>
    <mergeCell ref="B44:J44"/>
    <mergeCell ref="B46:J46"/>
    <mergeCell ref="B64:J64"/>
    <mergeCell ref="B75:J75"/>
  </mergeCells>
  <pageMargins left="0.78740157480314965" right="0.11811023622047245" top="0.15748031496062992" bottom="0.15748031496062992" header="0.31496062992125984" footer="0.31496062992125984"/>
  <pageSetup paperSize="9" scale="75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Ф1!Заголовки_для_печати</vt:lpstr>
      <vt:lpstr>Ф4!Заголовки_для_печати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</dc:creator>
  <cp:lastModifiedBy>Дариха Ахметова</cp:lastModifiedBy>
  <cp:lastPrinted>2018-10-25T06:01:39Z</cp:lastPrinted>
  <dcterms:created xsi:type="dcterms:W3CDTF">2013-10-29T07:56:47Z</dcterms:created>
  <dcterms:modified xsi:type="dcterms:W3CDTF">2018-10-26T08:29:10Z</dcterms:modified>
</cp:coreProperties>
</file>