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SE\"/>
    </mc:Choice>
  </mc:AlternateContent>
  <bookViews>
    <workbookView xWindow="120" yWindow="135" windowWidth="10005" windowHeight="10005" activeTab="1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81" i="1" l="1"/>
  <c r="E81" i="1"/>
  <c r="D27" i="5" l="1"/>
  <c r="D59" i="1"/>
  <c r="D21" i="1"/>
  <c r="D30" i="1"/>
  <c r="E47" i="1" l="1"/>
  <c r="E28" i="5" l="1"/>
  <c r="D43" i="4" l="1"/>
  <c r="E30" i="1"/>
  <c r="E59" i="1"/>
  <c r="E42" i="1"/>
  <c r="E65" i="5" l="1"/>
  <c r="D65" i="5" l="1"/>
  <c r="D58" i="4"/>
  <c r="G43" i="4"/>
  <c r="F43" i="4"/>
  <c r="E43" i="4"/>
  <c r="G30" i="4"/>
  <c r="F30" i="4"/>
  <c r="E30" i="4"/>
  <c r="D30" i="4"/>
  <c r="E77" i="1" l="1"/>
  <c r="H58" i="4"/>
  <c r="E59" i="5"/>
  <c r="E72" i="5" s="1"/>
  <c r="D59" i="5"/>
  <c r="D72" i="5" s="1"/>
  <c r="E44" i="5"/>
  <c r="D44" i="5"/>
  <c r="E31" i="5"/>
  <c r="D31" i="5"/>
  <c r="E20" i="5"/>
  <c r="D20" i="5"/>
  <c r="E12" i="5"/>
  <c r="D12" i="5"/>
  <c r="E57" i="5" l="1"/>
  <c r="E29" i="5"/>
  <c r="E74" i="5" s="1"/>
  <c r="D29" i="5"/>
  <c r="D57" i="5"/>
  <c r="I43" i="4"/>
  <c r="H51" i="4"/>
  <c r="H43" i="4" s="1"/>
  <c r="D74" i="5" l="1"/>
  <c r="J43" i="4"/>
  <c r="E76" i="5"/>
  <c r="D75" i="5" s="1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0" i="1"/>
  <c r="E70" i="1"/>
  <c r="E31" i="1"/>
  <c r="D48" i="1"/>
  <c r="E48" i="1"/>
  <c r="D76" i="5" l="1"/>
  <c r="D77" i="5" s="1"/>
  <c r="H60" i="4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H31" i="4"/>
  <c r="E82" i="1" l="1"/>
  <c r="H30" i="4"/>
  <c r="J30" i="4" s="1"/>
  <c r="J31" i="4"/>
  <c r="J58" i="4"/>
  <c r="J60" i="4" s="1"/>
  <c r="J62" i="4"/>
  <c r="H89" i="4"/>
  <c r="D77" i="1" l="1"/>
  <c r="J89" i="4"/>
  <c r="D79" i="1" l="1"/>
  <c r="D80" i="1" s="1"/>
  <c r="D82" i="1" s="1"/>
  <c r="J90" i="4"/>
</calcChain>
</file>

<file path=xl/sharedStrings.xml><?xml version="1.0" encoding="utf-8"?>
<sst xmlns="http://schemas.openxmlformats.org/spreadsheetml/2006/main" count="803" uniqueCount="278">
  <si>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</si>
  <si>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</si>
  <si>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</si>
  <si>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</si>
  <si>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</si>
  <si>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</si>
  <si>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</si>
  <si>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</si>
  <si>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</si>
  <si>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</si>
  <si>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</si>
  <si>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</si>
  <si>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</si>
  <si>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</si>
  <si>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</si>
  <si>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</si>
  <si>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</si>
  <si>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</si>
  <si>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</si>
  <si>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</si>
  <si>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</si>
  <si>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</si>
  <si>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</si>
  <si>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</si>
  <si>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</si>
  <si>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</si>
  <si>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</si>
  <si>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</si>
  <si>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</si>
  <si>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</si>
  <si>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</si>
  <si>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</si>
  <si>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</si>
  <si>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</si>
  <si>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</si>
  <si>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</si>
  <si>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</si>
  <si>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</si>
  <si>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</si>
  <si>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</si>
  <si>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</si>
  <si>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</si>
  <si>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</si>
  <si>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</si>
  <si>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</si>
  <si>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</si>
  <si>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</si>
  <si>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</si>
  <si>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</si>
  <si>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</si>
  <si>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</si>
  <si>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</si>
  <si>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</si>
  <si>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</si>
  <si>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</si>
  <si>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</si>
  <si>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</si>
  <si>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</si>
  <si>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</si>
  <si>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</si>
  <si>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</si>
  <si>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</si>
  <si>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</si>
  <si>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</si>
  <si>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</si>
  <si>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</si>
  <si>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</si>
  <si>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</si>
  <si>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</si>
  <si>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</si>
  <si>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</si>
  <si>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</si>
  <si>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</si>
  <si>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</si>
  <si>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</si>
  <si>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</si>
  <si>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</si>
  <si>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</si>
  <si>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</si>
  <si>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</si>
  <si>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</si>
  <si>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</si>
  <si>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</si>
  <si>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</si>
  <si>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</si>
  <si>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</si>
  <si>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</si>
  <si>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</si>
  <si>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</si>
  <si>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</si>
  <si>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</si>
  <si>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</si>
  <si>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</si>
  <si>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</si>
  <si>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</si>
  <si>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</si>
  <si>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</si>
  <si>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</si>
  <si>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</si>
  <si>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</si>
  <si>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</si>
  <si>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</si>
  <si>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</si>
  <si>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</si>
  <si>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</si>
  <si>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</si>
  <si>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</si>
  <si>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</si>
  <si>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</si>
  <si>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</si>
  <si>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</si>
  <si>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</si>
  <si>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</si>
  <si>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</si>
  <si>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</si>
  <si>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</si>
  <si>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</si>
  <si>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</si>
  <si>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</si>
  <si>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</si>
  <si>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</si>
  <si>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</si>
  <si>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</si>
  <si>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</si>
  <si>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</si>
  <si>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</si>
  <si>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</si>
  <si>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</si>
  <si>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</si>
  <si>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</si>
  <si>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</si>
  <si>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</si>
  <si>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</si>
  <si>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</si>
  <si>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</si>
  <si>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</si>
  <si>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</si>
  <si>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</si>
  <si>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</si>
  <si>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</si>
  <si>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</si>
  <si>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</si>
  <si>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</si>
  <si>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</si>
  <si>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</si>
  <si>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</si>
  <si>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</si>
  <si>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</si>
  <si>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</si>
  <si>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</si>
  <si>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</si>
  <si>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</si>
  <si>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</si>
  <si>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</si>
  <si>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</si>
  <si>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</si>
  <si>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</si>
  <si>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</si>
  <si>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</si>
  <si>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</si>
  <si>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</si>
  <si>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</si>
  <si>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</si>
  <si>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</si>
  <si>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</si>
  <si>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</si>
  <si>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</si>
  <si>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</si>
  <si>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</si>
  <si>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</si>
  <si>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</si>
  <si>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</si>
  <si>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</si>
  <si>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</si>
  <si>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</si>
  <si>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</si>
  <si>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</si>
  <si>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</si>
  <si>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</si>
  <si>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</si>
  <si>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</si>
  <si>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</si>
  <si>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</si>
  <si>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</si>
  <si>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</si>
  <si>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</si>
  <si>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</si>
  <si>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</si>
  <si>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</si>
  <si>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</si>
  <si>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</si>
  <si>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</si>
  <si>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</si>
  <si>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</si>
  <si>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</si>
  <si>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</si>
  <si>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</si>
  <si>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</si>
  <si>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</si>
  <si>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</si>
  <si>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</si>
  <si>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</si>
  <si>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</si>
  <si>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</si>
  <si>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</si>
  <si>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</si>
  <si>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</si>
  <si>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</si>
  <si>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</si>
  <si>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</si>
  <si>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</si>
  <si>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</si>
  <si>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</si>
  <si>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</si>
  <si>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</si>
  <si>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</si>
  <si>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</si>
  <si>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</si>
  <si>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</si>
  <si>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</si>
  <si>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</si>
  <si>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</si>
  <si>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</si>
  <si>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</si>
  <si>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</si>
  <si>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</si>
  <si>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</si>
  <si>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</si>
  <si>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</si>
  <si>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</si>
  <si>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</si>
  <si>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</si>
  <si>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</si>
  <si>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</si>
  <si>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</si>
  <si>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</si>
  <si>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</si>
  <si>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</si>
  <si>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</si>
  <si>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</si>
  <si>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</si>
  <si>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</si>
  <si>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</si>
  <si>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</si>
  <si>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</si>
  <si>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</si>
  <si>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</si>
  <si>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</si>
  <si>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</si>
  <si>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</si>
  <si>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</si>
  <si>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</si>
  <si>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</si>
  <si>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</si>
  <si>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</si>
  <si>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</si>
  <si>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</si>
  <si>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</si>
  <si>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</si>
  <si>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</si>
  <si>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</si>
  <si>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</si>
  <si>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</si>
  <si>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</si>
  <si>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</si>
  <si>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</si>
  <si>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</si>
  <si>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</si>
  <si>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</si>
  <si>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Юридический адрес (организации): Казахстан</t>
  </si>
  <si>
    <t>Генеральный директор: Рамазанов Болат Мнайдарович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</si>
  <si>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</si>
  <si>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</si>
  <si>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</si>
  <si>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</si>
  <si>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за период с 01.01.2015 по 30.09.2015</t>
  </si>
  <si>
    <t>Среднегодовая численность работников: 386 чел.</t>
  </si>
  <si>
    <t>Сальдо на 30 сентября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</si>
</sst>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activeCell="H19" sqref="H19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96" t="s">
        <v>1</v>
      </c>
      <c r="C2" s="96"/>
      <c r="D2" s="96"/>
      <c r="E2" s="96"/>
      <c r="F2" s="83"/>
    </row>
    <row r="3" spans="1:6" ht="12" customHeight="1">
      <c r="A3" s="18" t="s">
        <v>0</v>
      </c>
      <c r="B3" s="97" t="s">
        <v>171</v>
      </c>
      <c r="C3" s="97"/>
      <c r="D3" s="97"/>
      <c r="E3" s="97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173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172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276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269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98" t="s">
        <v>174</v>
      </c>
      <c r="C13" s="98"/>
      <c r="D13" s="98"/>
      <c r="E13" s="98"/>
      <c r="F13" s="83"/>
    </row>
    <row r="14" spans="1:6" ht="12" customHeight="1">
      <c r="A14" s="18" t="s">
        <v>0</v>
      </c>
      <c r="B14" s="99" t="s">
        <v>275</v>
      </c>
      <c r="C14" s="99"/>
      <c r="D14" s="99"/>
      <c r="E14" s="99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f>1711470</f>
        <v>1711470</v>
      </c>
      <c r="E21" s="24">
        <v>14942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/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/>
      <c r="E26" s="24"/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7284</v>
      </c>
      <c r="E27" s="24">
        <v>4443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>
        <v>14746</v>
      </c>
      <c r="E28" s="24">
        <v>279</v>
      </c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242280</v>
      </c>
      <c r="E29" s="24">
        <v>85906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f>1017389+230001</f>
        <v>1247390</v>
      </c>
      <c r="E30" s="24">
        <f>18483+98885-279</f>
        <v>117089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3223170</v>
      </c>
      <c r="E31" s="25">
        <f>SUM(E21:E30)</f>
        <v>222659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>
        <v>56180</v>
      </c>
      <c r="E38" s="24">
        <v>56180</v>
      </c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v>5045036</v>
      </c>
      <c r="E42" s="24">
        <f>3433717-70236</f>
        <v>3363481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>
        <v>70236</v>
      </c>
      <c r="E44" s="24">
        <v>70236</v>
      </c>
    </row>
    <row r="45" spans="1:9" ht="12" customHeight="1">
      <c r="A45" s="19" t="s">
        <v>0</v>
      </c>
      <c r="B45" s="79" t="s">
        <v>42</v>
      </c>
      <c r="C45" s="21">
        <v>121</v>
      </c>
      <c r="D45" s="24">
        <v>14838</v>
      </c>
      <c r="E45" s="24">
        <v>2204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v>477056</v>
      </c>
      <c r="E47" s="24">
        <f>101854+56126+420929</f>
        <v>578909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5663346</v>
      </c>
      <c r="E48" s="25">
        <f>SUM(E34:E47)</f>
        <v>4071010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8886516</v>
      </c>
      <c r="E49" s="25">
        <f>E48+E31</f>
        <v>4293669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>
        <v>833544</v>
      </c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/>
    </row>
    <row r="55" spans="1:7" ht="12" customHeight="1">
      <c r="A55" s="19" t="s">
        <v>0</v>
      </c>
      <c r="B55" s="79" t="s">
        <v>50</v>
      </c>
      <c r="C55" s="21">
        <v>213</v>
      </c>
      <c r="D55" s="24">
        <v>141636</v>
      </c>
      <c r="E55" s="24">
        <v>239271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/>
      <c r="E57" s="24">
        <v>25981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f>1879+27951</f>
        <v>29830</v>
      </c>
      <c r="E59" s="24">
        <f>15208+1997</f>
        <v>17205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171466</v>
      </c>
      <c r="E60" s="25">
        <f>SUM(E52:E59)</f>
        <v>1116001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165372</v>
      </c>
      <c r="E67" s="24">
        <v>111267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/>
      <c r="E68" s="24"/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165372</v>
      </c>
      <c r="E70" s="25">
        <f>SUM(E63:E69)</f>
        <v>111267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v>9376100</v>
      </c>
      <c r="E72" s="24">
        <v>4176100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v>-826422</v>
      </c>
      <c r="E76" s="24">
        <v>-1109699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8549678</v>
      </c>
      <c r="E77" s="24">
        <f>SUM(E72:E76)</f>
        <v>3066401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8549678</v>
      </c>
      <c r="E79" s="25">
        <f>E77</f>
        <v>3066401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8886516</v>
      </c>
      <c r="E80" s="25">
        <f>E79+E70+E60</f>
        <v>4293669</v>
      </c>
    </row>
    <row r="81" spans="2:6" ht="12" customHeight="1">
      <c r="B81" s="27" t="s">
        <v>176</v>
      </c>
      <c r="C81" s="18" t="s">
        <v>0</v>
      </c>
      <c r="D81" s="28">
        <f>(D77-D45)/487662</f>
        <v>17.501548203468797</v>
      </c>
      <c r="E81" s="28">
        <f>E79/E72*10</f>
        <v>7.3427384401714519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270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75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76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77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48" workbookViewId="0">
      <selection activeCell="D62" sqref="D62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4"/>
      <c r="D1" s="104"/>
      <c r="E1" s="104"/>
      <c r="F1" s="1"/>
    </row>
    <row r="2" spans="1:6" ht="12" customHeight="1">
      <c r="A2" s="1" t="s">
        <v>0</v>
      </c>
      <c r="B2" s="1" t="s">
        <v>0</v>
      </c>
      <c r="C2" s="96" t="s">
        <v>78</v>
      </c>
      <c r="D2" s="96"/>
      <c r="E2" s="96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3" t="s">
        <v>171</v>
      </c>
      <c r="C4" s="103"/>
      <c r="D4" s="103"/>
      <c r="E4" s="103"/>
      <c r="F4" s="103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8" t="s">
        <v>175</v>
      </c>
      <c r="C6" s="98"/>
      <c r="D6" s="98"/>
      <c r="E6" s="98"/>
      <c r="F6" s="1"/>
    </row>
    <row r="7" spans="1:6" ht="12" customHeight="1">
      <c r="A7" s="1" t="s">
        <v>0</v>
      </c>
      <c r="B7" s="99" t="s">
        <v>275</v>
      </c>
      <c r="C7" s="99"/>
      <c r="D7" s="99"/>
      <c r="E7" s="99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79</v>
      </c>
      <c r="C21" s="7" t="s">
        <v>7</v>
      </c>
      <c r="D21" s="7" t="s">
        <v>80</v>
      </c>
      <c r="E21" s="7" t="s">
        <v>81</v>
      </c>
    </row>
    <row r="22" spans="1:5" ht="15" hidden="1" customHeight="1"/>
    <row r="23" spans="1:5" ht="12" customHeight="1">
      <c r="A23" s="6" t="s">
        <v>0</v>
      </c>
      <c r="B23" s="6" t="s">
        <v>82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83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84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85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86</v>
      </c>
      <c r="C27" s="10" t="s">
        <v>21</v>
      </c>
      <c r="D27" s="11">
        <v>-193986</v>
      </c>
      <c r="E27" s="11">
        <v>-250182</v>
      </c>
    </row>
    <row r="28" spans="1:5" ht="12" customHeight="1">
      <c r="A28" s="6" t="s">
        <v>0</v>
      </c>
      <c r="B28" s="6" t="s">
        <v>87</v>
      </c>
      <c r="C28" s="10" t="s">
        <v>23</v>
      </c>
      <c r="D28" s="11">
        <v>-33320</v>
      </c>
      <c r="E28" s="11">
        <v>-91469</v>
      </c>
    </row>
    <row r="29" spans="1:5" ht="12" customHeight="1">
      <c r="A29" s="6" t="s">
        <v>0</v>
      </c>
      <c r="B29" s="6" t="s">
        <v>88</v>
      </c>
      <c r="C29" s="10" t="s">
        <v>25</v>
      </c>
      <c r="D29" s="11">
        <v>26096</v>
      </c>
      <c r="E29" s="11">
        <v>151218</v>
      </c>
    </row>
    <row r="30" spans="1:5" ht="24" customHeight="1">
      <c r="A30" s="6" t="s">
        <v>0</v>
      </c>
      <c r="B30" s="30" t="s">
        <v>89</v>
      </c>
      <c r="C30" s="31" t="s">
        <v>90</v>
      </c>
      <c r="D30" s="13">
        <f>SUM(D26:D29)+D25</f>
        <v>-201210</v>
      </c>
      <c r="E30" s="13">
        <f>SUM(E26:E29)+E25</f>
        <v>-190433</v>
      </c>
    </row>
    <row r="31" spans="1:5" ht="12" customHeight="1">
      <c r="A31" s="6" t="s">
        <v>0</v>
      </c>
      <c r="B31" s="6" t="s">
        <v>91</v>
      </c>
      <c r="C31" s="10" t="s">
        <v>92</v>
      </c>
      <c r="D31" s="11">
        <v>103161</v>
      </c>
      <c r="E31" s="11"/>
    </row>
    <row r="32" spans="1:5" ht="12" customHeight="1">
      <c r="A32" s="6" t="s">
        <v>0</v>
      </c>
      <c r="B32" s="6" t="s">
        <v>93</v>
      </c>
      <c r="C32" s="10" t="s">
        <v>94</v>
      </c>
      <c r="D32" s="11">
        <v>-17014</v>
      </c>
      <c r="E32" s="11">
        <v>-15</v>
      </c>
    </row>
    <row r="33" spans="1:7" ht="24" customHeight="1">
      <c r="A33" s="6" t="s">
        <v>0</v>
      </c>
      <c r="B33" s="6" t="s">
        <v>95</v>
      </c>
      <c r="C33" s="10" t="s">
        <v>96</v>
      </c>
      <c r="D33" s="11">
        <v>0</v>
      </c>
      <c r="E33" s="11"/>
    </row>
    <row r="34" spans="1:7" ht="12" customHeight="1">
      <c r="A34" s="6" t="s">
        <v>0</v>
      </c>
      <c r="B34" s="6" t="s">
        <v>272</v>
      </c>
      <c r="C34" s="10" t="s">
        <v>97</v>
      </c>
      <c r="D34" s="11">
        <v>401354</v>
      </c>
      <c r="E34" s="11"/>
    </row>
    <row r="35" spans="1:7" ht="12" customHeight="1">
      <c r="A35" s="6" t="s">
        <v>0</v>
      </c>
      <c r="B35" s="6" t="s">
        <v>98</v>
      </c>
      <c r="C35" s="10" t="s">
        <v>99</v>
      </c>
      <c r="D35" s="11"/>
      <c r="E35" s="11"/>
    </row>
    <row r="36" spans="1:7" ht="24" customHeight="1">
      <c r="A36" s="6" t="s">
        <v>0</v>
      </c>
      <c r="B36" s="30" t="s">
        <v>100</v>
      </c>
      <c r="C36" s="7">
        <v>100</v>
      </c>
      <c r="D36" s="13">
        <f>SUM(D31:D35)+D30</f>
        <v>286291</v>
      </c>
      <c r="E36" s="13">
        <f>SUM(E31:E35)+E30</f>
        <v>-190448</v>
      </c>
    </row>
    <row r="37" spans="1:7" ht="12" customHeight="1">
      <c r="A37" s="6" t="s">
        <v>0</v>
      </c>
      <c r="B37" s="6" t="s">
        <v>101</v>
      </c>
      <c r="C37" s="8">
        <v>101</v>
      </c>
      <c r="D37" s="11">
        <v>-3014</v>
      </c>
      <c r="E37" s="11"/>
    </row>
    <row r="38" spans="1:7" ht="24" customHeight="1">
      <c r="A38" s="6" t="s">
        <v>0</v>
      </c>
      <c r="B38" s="30" t="s">
        <v>102</v>
      </c>
      <c r="C38" s="7">
        <v>200</v>
      </c>
      <c r="D38" s="13">
        <f>D36+D37</f>
        <v>283277</v>
      </c>
      <c r="E38" s="13">
        <f>E36+E37</f>
        <v>-190448</v>
      </c>
    </row>
    <row r="39" spans="1:7" ht="12" customHeight="1">
      <c r="A39" s="6" t="s">
        <v>0</v>
      </c>
      <c r="B39" s="6" t="s">
        <v>103</v>
      </c>
      <c r="C39" s="8">
        <v>201</v>
      </c>
      <c r="D39" s="11"/>
      <c r="E39" s="11"/>
    </row>
    <row r="40" spans="1:7" ht="12" customHeight="1">
      <c r="A40" s="6" t="s">
        <v>0</v>
      </c>
      <c r="B40" s="30" t="s">
        <v>104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105</v>
      </c>
      <c r="C41" s="8" t="s">
        <v>0</v>
      </c>
      <c r="D41" s="11">
        <f>D38</f>
        <v>283277</v>
      </c>
      <c r="E41" s="11">
        <f>E38</f>
        <v>-190448</v>
      </c>
    </row>
    <row r="42" spans="1:7" ht="12" customHeight="1">
      <c r="A42" s="6" t="s">
        <v>0</v>
      </c>
      <c r="B42" s="6" t="s">
        <v>106</v>
      </c>
      <c r="C42" s="8" t="s">
        <v>0</v>
      </c>
      <c r="D42" s="11"/>
      <c r="E42" s="11"/>
      <c r="G42" s="89"/>
    </row>
    <row r="43" spans="1:7" ht="14.25" customHeight="1">
      <c r="A43" s="6" t="s">
        <v>0</v>
      </c>
      <c r="B43" s="30" t="s">
        <v>107</v>
      </c>
      <c r="C43" s="7">
        <v>400</v>
      </c>
      <c r="D43" s="13"/>
      <c r="E43" s="13"/>
    </row>
    <row r="44" spans="1:7" ht="12" customHeight="1">
      <c r="A44" s="6" t="s">
        <v>0</v>
      </c>
      <c r="B44" s="100" t="s">
        <v>108</v>
      </c>
      <c r="C44" s="101"/>
      <c r="D44" s="101"/>
      <c r="E44" s="102"/>
    </row>
    <row r="45" spans="1:7" ht="12" customHeight="1">
      <c r="A45" s="6" t="s">
        <v>0</v>
      </c>
      <c r="B45" s="6" t="s">
        <v>109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110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111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112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113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114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115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116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117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118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119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120</v>
      </c>
      <c r="C56" s="7">
        <v>500</v>
      </c>
      <c r="D56" s="13">
        <f>D38</f>
        <v>283277</v>
      </c>
      <c r="E56" s="13">
        <f>E38</f>
        <v>-190448</v>
      </c>
    </row>
    <row r="57" spans="1:5" ht="12" customHeight="1">
      <c r="A57" s="6" t="s">
        <v>0</v>
      </c>
      <c r="B57" s="6" t="s">
        <v>121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105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122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123</v>
      </c>
      <c r="C60" s="7">
        <v>600</v>
      </c>
      <c r="D60" s="14"/>
      <c r="E60" s="14"/>
    </row>
    <row r="61" spans="1:5" ht="12" customHeight="1">
      <c r="A61" s="6" t="s">
        <v>0</v>
      </c>
      <c r="B61" s="100" t="s">
        <v>108</v>
      </c>
      <c r="C61" s="101"/>
      <c r="D61" s="101"/>
      <c r="E61" s="102"/>
    </row>
    <row r="62" spans="1:5" ht="12" customHeight="1">
      <c r="A62" s="6" t="s">
        <v>0</v>
      </c>
      <c r="B62" s="6" t="s">
        <v>273</v>
      </c>
      <c r="C62" s="8" t="s">
        <v>0</v>
      </c>
      <c r="D62" s="9">
        <v>0.38</v>
      </c>
      <c r="E62" s="9">
        <v>0.89</v>
      </c>
    </row>
    <row r="63" spans="1:5" ht="12" customHeight="1">
      <c r="A63" s="6" t="s">
        <v>0</v>
      </c>
      <c r="B63" s="6" t="s">
        <v>124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125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274</v>
      </c>
      <c r="C65" s="8" t="s">
        <v>0</v>
      </c>
      <c r="D65" s="32">
        <v>0.38</v>
      </c>
      <c r="E65" s="32">
        <v>0.89</v>
      </c>
    </row>
    <row r="66" spans="1:6" ht="12" customHeight="1">
      <c r="A66" s="6" t="s">
        <v>0</v>
      </c>
      <c r="B66" s="6" t="s">
        <v>124</v>
      </c>
      <c r="C66" s="8"/>
      <c r="D66" s="32"/>
      <c r="E66" s="32"/>
    </row>
    <row r="67" spans="1:6" ht="12" customHeight="1">
      <c r="A67" s="6" t="s">
        <v>0</v>
      </c>
      <c r="B67" s="6" t="s">
        <v>125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270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75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76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77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workbookViewId="0">
      <selection activeCell="B8" sqref="B8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126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3" t="s">
        <v>171</v>
      </c>
      <c r="C4" s="103"/>
      <c r="D4" s="103"/>
      <c r="E4" s="103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98" t="s">
        <v>271</v>
      </c>
      <c r="C6" s="98"/>
      <c r="D6" s="98"/>
      <c r="E6" s="98"/>
    </row>
    <row r="7" spans="2:6">
      <c r="B7" s="99" t="s">
        <v>275</v>
      </c>
      <c r="C7" s="99"/>
      <c r="D7" s="99"/>
      <c r="E7" s="99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127</v>
      </c>
    </row>
    <row r="10" spans="2:6" ht="39.75" customHeight="1">
      <c r="B10" s="35"/>
      <c r="C10" s="36" t="s">
        <v>177</v>
      </c>
      <c r="D10" s="36" t="s">
        <v>178</v>
      </c>
      <c r="E10" s="91" t="s">
        <v>81</v>
      </c>
    </row>
    <row r="11" spans="2:6" s="38" customFormat="1" ht="29.25" customHeight="1">
      <c r="B11" s="107" t="s">
        <v>179</v>
      </c>
      <c r="C11" s="108"/>
      <c r="D11" s="108"/>
      <c r="E11" s="109"/>
      <c r="F11" s="37"/>
    </row>
    <row r="12" spans="2:6" s="38" customFormat="1" ht="24">
      <c r="B12" s="39" t="s">
        <v>180</v>
      </c>
      <c r="C12" s="40">
        <v>10</v>
      </c>
      <c r="D12" s="41">
        <f>SUM(D14:D19)</f>
        <v>121756</v>
      </c>
      <c r="E12" s="41">
        <f>SUM(E14:E19)</f>
        <v>177291</v>
      </c>
      <c r="F12" s="37"/>
    </row>
    <row r="13" spans="2:6" s="38" customFormat="1">
      <c r="B13" s="42" t="s">
        <v>181</v>
      </c>
      <c r="C13" s="43"/>
      <c r="D13" s="44"/>
      <c r="E13" s="44"/>
      <c r="F13" s="37"/>
    </row>
    <row r="14" spans="2:6" s="38" customFormat="1">
      <c r="B14" s="72" t="s">
        <v>182</v>
      </c>
      <c r="C14" s="45" t="s">
        <v>15</v>
      </c>
      <c r="D14" s="47">
        <v>11842</v>
      </c>
      <c r="E14" s="47">
        <v>64613</v>
      </c>
      <c r="F14" s="37"/>
    </row>
    <row r="15" spans="2:6" s="38" customFormat="1">
      <c r="B15" s="72" t="s">
        <v>183</v>
      </c>
      <c r="C15" s="45" t="s">
        <v>17</v>
      </c>
      <c r="D15" s="44"/>
      <c r="E15" s="47"/>
      <c r="F15" s="37"/>
    </row>
    <row r="16" spans="2:6" s="38" customFormat="1">
      <c r="B16" s="73" t="s">
        <v>184</v>
      </c>
      <c r="C16" s="45" t="s">
        <v>19</v>
      </c>
      <c r="D16" s="44"/>
      <c r="E16" s="47"/>
      <c r="F16" s="37"/>
    </row>
    <row r="17" spans="2:6" s="38" customFormat="1">
      <c r="B17" s="73" t="s">
        <v>185</v>
      </c>
      <c r="C17" s="45" t="s">
        <v>21</v>
      </c>
      <c r="D17" s="44"/>
      <c r="E17" s="44"/>
      <c r="F17" s="37"/>
    </row>
    <row r="18" spans="2:6" s="38" customFormat="1">
      <c r="B18" s="73" t="s">
        <v>186</v>
      </c>
      <c r="C18" s="45" t="s">
        <v>23</v>
      </c>
      <c r="D18" s="44">
        <v>103161</v>
      </c>
      <c r="E18" s="44"/>
      <c r="F18" s="37"/>
    </row>
    <row r="19" spans="2:6" s="38" customFormat="1">
      <c r="B19" s="73" t="s">
        <v>187</v>
      </c>
      <c r="C19" s="45" t="s">
        <v>25</v>
      </c>
      <c r="D19" s="47">
        <v>6753</v>
      </c>
      <c r="E19" s="47">
        <v>112678</v>
      </c>
      <c r="F19" s="37"/>
    </row>
    <row r="20" spans="2:6" s="38" customFormat="1">
      <c r="B20" s="39" t="s">
        <v>188</v>
      </c>
      <c r="C20" s="40" t="s">
        <v>90</v>
      </c>
      <c r="D20" s="48">
        <f>SUM(D22:D28)</f>
        <v>-2291936</v>
      </c>
      <c r="E20" s="48">
        <f>SUM(E22:E28)</f>
        <v>-498282</v>
      </c>
      <c r="F20" s="37"/>
    </row>
    <row r="21" spans="2:6" s="38" customFormat="1">
      <c r="B21" s="46" t="s">
        <v>181</v>
      </c>
      <c r="C21" s="43"/>
      <c r="D21" s="44"/>
      <c r="E21" s="44"/>
      <c r="F21" s="37"/>
    </row>
    <row r="22" spans="2:6" s="38" customFormat="1">
      <c r="B22" s="73" t="s">
        <v>189</v>
      </c>
      <c r="C22" s="45" t="s">
        <v>92</v>
      </c>
      <c r="D22" s="47">
        <v>-1660816</v>
      </c>
      <c r="E22" s="47">
        <v>-133093</v>
      </c>
      <c r="F22" s="37"/>
    </row>
    <row r="23" spans="2:6" s="38" customFormat="1">
      <c r="B23" s="73" t="s">
        <v>190</v>
      </c>
      <c r="C23" s="45" t="s">
        <v>94</v>
      </c>
      <c r="D23" s="47">
        <v>-430</v>
      </c>
      <c r="E23" s="47">
        <v>-2530</v>
      </c>
      <c r="F23" s="37"/>
    </row>
    <row r="24" spans="2:6" s="38" customFormat="1">
      <c r="B24" s="73" t="s">
        <v>191</v>
      </c>
      <c r="C24" s="45" t="s">
        <v>96</v>
      </c>
      <c r="D24" s="47">
        <v>-271882</v>
      </c>
      <c r="E24" s="47">
        <v>-208132</v>
      </c>
      <c r="F24" s="37"/>
    </row>
    <row r="25" spans="2:6" s="38" customFormat="1">
      <c r="B25" s="73" t="s">
        <v>192</v>
      </c>
      <c r="C25" s="45" t="s">
        <v>97</v>
      </c>
      <c r="D25" s="47"/>
      <c r="E25" s="47"/>
      <c r="F25" s="37"/>
    </row>
    <row r="26" spans="2:6" s="38" customFormat="1">
      <c r="B26" s="73" t="s">
        <v>193</v>
      </c>
      <c r="C26" s="45" t="s">
        <v>99</v>
      </c>
      <c r="D26" s="47"/>
      <c r="E26" s="47"/>
      <c r="F26" s="37"/>
    </row>
    <row r="27" spans="2:6" s="38" customFormat="1">
      <c r="B27" s="73" t="s">
        <v>194</v>
      </c>
      <c r="C27" s="45" t="s">
        <v>195</v>
      </c>
      <c r="D27" s="47">
        <f>-28488-118358</f>
        <v>-146846</v>
      </c>
      <c r="E27" s="47">
        <v>-120520</v>
      </c>
      <c r="F27" s="37"/>
    </row>
    <row r="28" spans="2:6" s="38" customFormat="1">
      <c r="B28" s="73" t="s">
        <v>196</v>
      </c>
      <c r="C28" s="45" t="s">
        <v>197</v>
      </c>
      <c r="D28" s="47">
        <v>-211962</v>
      </c>
      <c r="E28" s="47">
        <f>-34063+56</f>
        <v>-34007</v>
      </c>
      <c r="F28" s="49"/>
    </row>
    <row r="29" spans="2:6" ht="24">
      <c r="B29" s="50" t="s">
        <v>198</v>
      </c>
      <c r="C29" s="51" t="s">
        <v>128</v>
      </c>
      <c r="D29" s="48">
        <f>SUM(D20,D12)</f>
        <v>-2170180</v>
      </c>
      <c r="E29" s="48">
        <f>SUM(E20,E12)</f>
        <v>-320991</v>
      </c>
    </row>
    <row r="30" spans="2:6" ht="25.5" customHeight="1">
      <c r="B30" s="110" t="s">
        <v>199</v>
      </c>
      <c r="C30" s="110"/>
      <c r="D30" s="110"/>
      <c r="E30" s="110"/>
    </row>
    <row r="31" spans="2:6" ht="24">
      <c r="B31" s="52" t="s">
        <v>200</v>
      </c>
      <c r="C31" s="53" t="s">
        <v>129</v>
      </c>
      <c r="D31" s="54">
        <f>SUM(D33:D43)</f>
        <v>0</v>
      </c>
      <c r="E31" s="54">
        <f>SUM(E33:E43)</f>
        <v>7032</v>
      </c>
    </row>
    <row r="32" spans="2:6">
      <c r="B32" s="46" t="s">
        <v>181</v>
      </c>
      <c r="C32" s="43"/>
      <c r="D32" s="41"/>
      <c r="E32" s="41"/>
    </row>
    <row r="33" spans="2:5">
      <c r="B33" s="73" t="s">
        <v>201</v>
      </c>
      <c r="C33" s="45" t="s">
        <v>130</v>
      </c>
      <c r="D33" s="41"/>
      <c r="E33" s="41">
        <v>7032</v>
      </c>
    </row>
    <row r="34" spans="2:5">
      <c r="B34" s="73" t="s">
        <v>202</v>
      </c>
      <c r="C34" s="45" t="s">
        <v>131</v>
      </c>
      <c r="D34" s="41"/>
      <c r="E34" s="41"/>
    </row>
    <row r="35" spans="2:5">
      <c r="B35" s="73" t="s">
        <v>203</v>
      </c>
      <c r="C35" s="45" t="s">
        <v>204</v>
      </c>
      <c r="D35" s="41"/>
      <c r="E35" s="41"/>
    </row>
    <row r="36" spans="2:5" ht="36">
      <c r="B36" s="73" t="s">
        <v>205</v>
      </c>
      <c r="C36" s="45" t="s">
        <v>206</v>
      </c>
      <c r="D36" s="41"/>
      <c r="E36" s="41"/>
    </row>
    <row r="37" spans="2:5">
      <c r="B37" s="73" t="s">
        <v>207</v>
      </c>
      <c r="C37" s="45" t="s">
        <v>208</v>
      </c>
      <c r="D37" s="41"/>
      <c r="E37" s="41"/>
    </row>
    <row r="38" spans="2:5" ht="24">
      <c r="B38" s="73" t="s">
        <v>209</v>
      </c>
      <c r="C38" s="45" t="s">
        <v>210</v>
      </c>
      <c r="D38" s="41"/>
      <c r="E38" s="41"/>
    </row>
    <row r="39" spans="2:5">
      <c r="B39" s="73" t="s">
        <v>211</v>
      </c>
      <c r="C39" s="45" t="s">
        <v>212</v>
      </c>
      <c r="D39" s="47"/>
      <c r="E39" s="47"/>
    </row>
    <row r="40" spans="2:5">
      <c r="B40" s="73" t="s">
        <v>213</v>
      </c>
      <c r="C40" s="45" t="s">
        <v>214</v>
      </c>
      <c r="D40" s="47"/>
      <c r="E40" s="47"/>
    </row>
    <row r="41" spans="2:5">
      <c r="B41" s="73" t="s">
        <v>215</v>
      </c>
      <c r="C41" s="45" t="s">
        <v>216</v>
      </c>
      <c r="D41" s="47"/>
      <c r="E41" s="47"/>
    </row>
    <row r="42" spans="2:5">
      <c r="B42" s="73" t="s">
        <v>186</v>
      </c>
      <c r="C42" s="45" t="s">
        <v>217</v>
      </c>
      <c r="D42" s="47"/>
      <c r="E42" s="47"/>
    </row>
    <row r="43" spans="2:5">
      <c r="B43" s="73" t="s">
        <v>187</v>
      </c>
      <c r="C43" s="45" t="s">
        <v>218</v>
      </c>
      <c r="D43" s="47"/>
      <c r="E43" s="47"/>
    </row>
    <row r="44" spans="2:5">
      <c r="B44" s="39" t="s">
        <v>219</v>
      </c>
      <c r="C44" s="55" t="s">
        <v>220</v>
      </c>
      <c r="D44" s="41">
        <f>SUM(D46:D56)</f>
        <v>-768894</v>
      </c>
      <c r="E44" s="41">
        <f>SUM(E46:E56)</f>
        <v>-514588</v>
      </c>
    </row>
    <row r="45" spans="2:5">
      <c r="B45" s="46" t="s">
        <v>181</v>
      </c>
      <c r="C45" s="43"/>
      <c r="D45" s="41"/>
      <c r="E45" s="41"/>
    </row>
    <row r="46" spans="2:5">
      <c r="B46" s="73" t="s">
        <v>221</v>
      </c>
      <c r="C46" s="56" t="s">
        <v>222</v>
      </c>
      <c r="D46" s="47">
        <v>-192344</v>
      </c>
      <c r="E46" s="47">
        <v>-356237</v>
      </c>
    </row>
    <row r="47" spans="2:5">
      <c r="B47" s="73" t="s">
        <v>223</v>
      </c>
      <c r="C47" s="56" t="s">
        <v>224</v>
      </c>
      <c r="D47" s="47"/>
      <c r="E47" s="47">
        <v>-316</v>
      </c>
    </row>
    <row r="48" spans="2:5">
      <c r="B48" s="73" t="s">
        <v>225</v>
      </c>
      <c r="C48" s="56" t="s">
        <v>226</v>
      </c>
      <c r="D48" s="47">
        <v>-576550</v>
      </c>
      <c r="E48" s="47">
        <v>-101855</v>
      </c>
    </row>
    <row r="49" spans="2:5" ht="36">
      <c r="B49" s="73" t="s">
        <v>227</v>
      </c>
      <c r="C49" s="56" t="s">
        <v>228</v>
      </c>
      <c r="D49" s="47"/>
      <c r="E49" s="47"/>
    </row>
    <row r="50" spans="2:5">
      <c r="B50" s="73" t="s">
        <v>229</v>
      </c>
      <c r="C50" s="56" t="s">
        <v>230</v>
      </c>
      <c r="D50" s="47"/>
      <c r="E50" s="47"/>
    </row>
    <row r="51" spans="2:5">
      <c r="B51" s="73" t="s">
        <v>231</v>
      </c>
      <c r="C51" s="56" t="s">
        <v>232</v>
      </c>
      <c r="D51" s="47"/>
      <c r="E51" s="47"/>
    </row>
    <row r="52" spans="2:5">
      <c r="B52" s="73" t="s">
        <v>233</v>
      </c>
      <c r="C52" s="56" t="s">
        <v>234</v>
      </c>
      <c r="D52" s="47"/>
      <c r="E52" s="47">
        <v>-56180</v>
      </c>
    </row>
    <row r="53" spans="2:5">
      <c r="B53" s="73" t="s">
        <v>235</v>
      </c>
      <c r="C53" s="56" t="s">
        <v>236</v>
      </c>
      <c r="D53" s="47"/>
      <c r="E53" s="47"/>
    </row>
    <row r="54" spans="2:5">
      <c r="B54" s="73" t="s">
        <v>213</v>
      </c>
      <c r="C54" s="56" t="s">
        <v>237</v>
      </c>
      <c r="D54" s="57"/>
      <c r="E54" s="57"/>
    </row>
    <row r="55" spans="2:5">
      <c r="B55" s="73" t="s">
        <v>238</v>
      </c>
      <c r="C55" s="56" t="s">
        <v>239</v>
      </c>
      <c r="D55" s="47"/>
      <c r="E55" s="47"/>
    </row>
    <row r="56" spans="2:5">
      <c r="B56" s="73" t="s">
        <v>196</v>
      </c>
      <c r="C56" s="56" t="s">
        <v>240</v>
      </c>
      <c r="D56" s="47"/>
      <c r="E56" s="47"/>
    </row>
    <row r="57" spans="2:5" ht="24">
      <c r="B57" s="39" t="s">
        <v>241</v>
      </c>
      <c r="C57" s="58" t="s">
        <v>242</v>
      </c>
      <c r="D57" s="41">
        <f>SUM(D44,D31)</f>
        <v>-768894</v>
      </c>
      <c r="E57" s="41">
        <f>E31+E44</f>
        <v>-507556</v>
      </c>
    </row>
    <row r="58" spans="2:5" ht="21.75" customHeight="1">
      <c r="B58" s="111" t="s">
        <v>243</v>
      </c>
      <c r="C58" s="108"/>
      <c r="D58" s="108"/>
      <c r="E58" s="109"/>
    </row>
    <row r="59" spans="2:5" ht="24">
      <c r="B59" s="39" t="s">
        <v>244</v>
      </c>
      <c r="C59" s="59" t="s">
        <v>245</v>
      </c>
      <c r="D59" s="41">
        <f>SUM(D61:D64)</f>
        <v>6248143</v>
      </c>
      <c r="E59" s="41">
        <f>SUM(E61:E64)</f>
        <v>843500</v>
      </c>
    </row>
    <row r="60" spans="2:5" ht="15.75" customHeight="1">
      <c r="B60" s="46" t="s">
        <v>181</v>
      </c>
      <c r="C60" s="60"/>
      <c r="D60" s="41"/>
      <c r="E60" s="41"/>
    </row>
    <row r="61" spans="2:5">
      <c r="B61" s="73" t="s">
        <v>246</v>
      </c>
      <c r="C61" s="61" t="s">
        <v>247</v>
      </c>
      <c r="D61" s="47">
        <v>5208643</v>
      </c>
      <c r="E61" s="47"/>
    </row>
    <row r="62" spans="2:5">
      <c r="B62" s="73" t="s">
        <v>248</v>
      </c>
      <c r="C62" s="61" t="s">
        <v>249</v>
      </c>
      <c r="D62" s="47">
        <v>1039500</v>
      </c>
      <c r="E62" s="47">
        <v>843500</v>
      </c>
    </row>
    <row r="63" spans="2:5" ht="15" customHeight="1">
      <c r="B63" s="73" t="s">
        <v>250</v>
      </c>
      <c r="C63" s="61" t="s">
        <v>251</v>
      </c>
      <c r="D63" s="47"/>
      <c r="E63" s="47"/>
    </row>
    <row r="64" spans="2:5" ht="15.75" customHeight="1">
      <c r="B64" s="73" t="s">
        <v>187</v>
      </c>
      <c r="C64" s="61" t="s">
        <v>252</v>
      </c>
      <c r="D64" s="47"/>
      <c r="E64" s="47"/>
    </row>
    <row r="65" spans="2:5">
      <c r="B65" s="39" t="s">
        <v>253</v>
      </c>
      <c r="C65" s="59" t="s">
        <v>254</v>
      </c>
      <c r="D65" s="41">
        <f>SUM(D67:D71)</f>
        <v>-1883110</v>
      </c>
      <c r="E65" s="41">
        <f>SUM(E67:E71)</f>
        <v>0</v>
      </c>
    </row>
    <row r="66" spans="2:5">
      <c r="B66" s="46" t="s">
        <v>181</v>
      </c>
      <c r="C66" s="60"/>
      <c r="D66" s="47"/>
      <c r="E66" s="47"/>
    </row>
    <row r="67" spans="2:5">
      <c r="B67" s="73" t="s">
        <v>255</v>
      </c>
      <c r="C67" s="61" t="s">
        <v>256</v>
      </c>
      <c r="D67" s="47">
        <v>-1883000</v>
      </c>
      <c r="E67" s="47"/>
    </row>
    <row r="68" spans="2:5">
      <c r="B68" s="73" t="s">
        <v>192</v>
      </c>
      <c r="C68" s="61" t="s">
        <v>257</v>
      </c>
      <c r="D68" s="47"/>
      <c r="E68" s="47"/>
    </row>
    <row r="69" spans="2:5">
      <c r="B69" s="73" t="s">
        <v>258</v>
      </c>
      <c r="C69" s="61" t="s">
        <v>259</v>
      </c>
      <c r="D69" s="47"/>
      <c r="E69" s="47"/>
    </row>
    <row r="70" spans="2:5">
      <c r="B70" s="73" t="s">
        <v>260</v>
      </c>
      <c r="C70" s="61" t="s">
        <v>261</v>
      </c>
      <c r="D70" s="47"/>
      <c r="E70" s="47"/>
    </row>
    <row r="71" spans="2:5">
      <c r="B71" s="73" t="s">
        <v>262</v>
      </c>
      <c r="C71" s="61" t="s">
        <v>263</v>
      </c>
      <c r="D71" s="47">
        <v>-110</v>
      </c>
      <c r="E71" s="47"/>
    </row>
    <row r="72" spans="2:5" ht="24">
      <c r="B72" s="50" t="s">
        <v>264</v>
      </c>
      <c r="C72" s="59" t="s">
        <v>265</v>
      </c>
      <c r="D72" s="41">
        <f>SUM(D65,D59)</f>
        <v>4365033</v>
      </c>
      <c r="E72" s="41">
        <f>SUM(E65,E59)</f>
        <v>843500</v>
      </c>
    </row>
    <row r="73" spans="2:5" ht="26.25" customHeight="1">
      <c r="B73" s="39" t="s">
        <v>132</v>
      </c>
      <c r="C73" s="62" t="s">
        <v>266</v>
      </c>
      <c r="D73" s="41">
        <v>270569</v>
      </c>
      <c r="E73" s="41">
        <v>-2956</v>
      </c>
    </row>
    <row r="74" spans="2:5" ht="24">
      <c r="B74" s="39" t="s">
        <v>267</v>
      </c>
      <c r="C74" s="51">
        <v>130</v>
      </c>
      <c r="D74" s="41">
        <f>D29+D57+D72</f>
        <v>1425959</v>
      </c>
      <c r="E74" s="41">
        <f>E29+E57+E72+E73</f>
        <v>11997</v>
      </c>
    </row>
    <row r="75" spans="2:5" ht="24">
      <c r="B75" s="39" t="s">
        <v>268</v>
      </c>
      <c r="C75" s="51">
        <v>140</v>
      </c>
      <c r="D75" s="41">
        <f>E76</f>
        <v>14942</v>
      </c>
      <c r="E75" s="41">
        <v>2945</v>
      </c>
    </row>
    <row r="76" spans="2:5" ht="27.75" customHeight="1">
      <c r="B76" s="63" t="s">
        <v>133</v>
      </c>
      <c r="C76" s="64">
        <v>150</v>
      </c>
      <c r="D76" s="41">
        <f>SUM(D73:D75)</f>
        <v>1711470</v>
      </c>
      <c r="E76" s="41">
        <f>SUM(E74:E75)</f>
        <v>14942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05" t="s">
        <v>270</v>
      </c>
      <c r="C81" s="105"/>
      <c r="D81" s="105"/>
      <c r="E81" s="1" t="s">
        <v>0</v>
      </c>
      <c r="F81" s="33"/>
    </row>
    <row r="82" spans="2:6">
      <c r="B82" s="106" t="s">
        <v>74</v>
      </c>
      <c r="C82" s="106"/>
      <c r="D82" s="106"/>
      <c r="E82" s="1" t="s">
        <v>0</v>
      </c>
      <c r="F82" s="92"/>
    </row>
    <row r="83" spans="2:6">
      <c r="B83" s="105" t="s">
        <v>75</v>
      </c>
      <c r="C83" s="105"/>
      <c r="D83" s="105"/>
      <c r="E83" s="1" t="s">
        <v>0</v>
      </c>
      <c r="F83" s="33"/>
    </row>
    <row r="84" spans="2:6">
      <c r="B84" s="106" t="s">
        <v>76</v>
      </c>
      <c r="C84" s="106"/>
      <c r="D84" s="106"/>
      <c r="E84" s="1" t="s">
        <v>0</v>
      </c>
      <c r="F84" s="92"/>
    </row>
    <row r="85" spans="2:6">
      <c r="B85" s="1" t="s">
        <v>77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35433070866141736" right="0" top="0.39370078740157483" bottom="0.59055118110236227" header="0.51181102362204722" footer="0.51181102362204722"/>
  <pageSetup scale="90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opLeftCell="A6" workbookViewId="0">
      <selection activeCell="B90" sqref="B90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134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3" t="s">
        <v>171</v>
      </c>
      <c r="C4" s="103"/>
      <c r="D4" s="103"/>
      <c r="E4" s="103"/>
      <c r="F4" s="103"/>
      <c r="G4" s="103"/>
      <c r="H4" s="103"/>
      <c r="I4" s="103"/>
      <c r="J4" s="103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8" t="s">
        <v>135</v>
      </c>
      <c r="C6" s="98"/>
      <c r="D6" s="98"/>
      <c r="E6" s="98"/>
      <c r="F6" s="98"/>
      <c r="G6" s="98"/>
      <c r="H6" s="98"/>
      <c r="I6" s="98"/>
      <c r="J6" s="98"/>
      <c r="K6" s="1"/>
    </row>
    <row r="7" spans="1:11" ht="12" customHeight="1">
      <c r="A7" s="1" t="s">
        <v>0</v>
      </c>
      <c r="B7" s="99" t="s">
        <v>275</v>
      </c>
      <c r="C7" s="99"/>
      <c r="D7" s="99"/>
      <c r="E7" s="99"/>
      <c r="F7" s="99"/>
      <c r="G7" s="99"/>
      <c r="H7" s="99"/>
      <c r="I7" s="99"/>
      <c r="J7" s="99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136</v>
      </c>
      <c r="C23" s="112" t="s">
        <v>7</v>
      </c>
      <c r="D23" s="114" t="s">
        <v>137</v>
      </c>
      <c r="E23" s="115"/>
      <c r="F23" s="115"/>
      <c r="G23" s="115"/>
      <c r="H23" s="116"/>
      <c r="I23" s="112" t="s">
        <v>71</v>
      </c>
      <c r="J23" s="112" t="s">
        <v>138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139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140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-790687</v>
      </c>
      <c r="I27" s="11">
        <v>0</v>
      </c>
      <c r="J27" s="13">
        <f t="shared" ref="J27:J32" si="0">SUM(D27:I27)</f>
        <v>3385413</v>
      </c>
    </row>
    <row r="28" spans="1:10" ht="12" customHeight="1">
      <c r="A28" s="6" t="s">
        <v>0</v>
      </c>
      <c r="B28" s="6" t="s">
        <v>141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142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-790687</v>
      </c>
      <c r="I29" s="13">
        <f t="shared" si="1"/>
        <v>0</v>
      </c>
      <c r="J29" s="13">
        <f t="shared" si="0"/>
        <v>3385413</v>
      </c>
    </row>
    <row r="30" spans="1:10" ht="24" customHeight="1">
      <c r="A30" s="6" t="s">
        <v>0</v>
      </c>
      <c r="B30" s="30" t="s">
        <v>143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-190448</v>
      </c>
      <c r="I30" s="13">
        <f t="shared" ref="I30" si="3">I29</f>
        <v>0</v>
      </c>
      <c r="J30" s="13">
        <f t="shared" si="0"/>
        <v>-190448</v>
      </c>
    </row>
    <row r="31" spans="1:10" ht="12" customHeight="1">
      <c r="A31" s="6" t="s">
        <v>0</v>
      </c>
      <c r="B31" s="6" t="s">
        <v>144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f>Ф2!E56</f>
        <v>-190448</v>
      </c>
      <c r="I31" s="11">
        <v>0</v>
      </c>
      <c r="J31" s="13">
        <f t="shared" si="0"/>
        <v>-190448</v>
      </c>
    </row>
    <row r="32" spans="1:10" ht="24" hidden="1" customHeight="1" outlineLevel="1">
      <c r="A32" s="6" t="s">
        <v>0</v>
      </c>
      <c r="B32" s="6" t="s">
        <v>145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0" t="s">
        <v>108</v>
      </c>
      <c r="C33" s="101"/>
      <c r="D33" s="101"/>
      <c r="E33" s="101"/>
      <c r="F33" s="101"/>
      <c r="G33" s="101"/>
      <c r="H33" s="101"/>
      <c r="I33" s="101"/>
      <c r="J33" s="102"/>
    </row>
    <row r="34" spans="1:14" ht="24" hidden="1" customHeight="1" outlineLevel="1">
      <c r="A34" s="6" t="s">
        <v>0</v>
      </c>
      <c r="B34" s="6" t="s">
        <v>146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147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148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111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112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113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149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115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116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150</v>
      </c>
      <c r="C43" s="7">
        <v>300</v>
      </c>
      <c r="D43" s="13">
        <f>SUM(D45:D57)</f>
        <v>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0</v>
      </c>
      <c r="L43" s="12"/>
      <c r="M43" s="12"/>
      <c r="N43" s="12"/>
    </row>
    <row r="44" spans="1:14" ht="12" hidden="1" customHeight="1" outlineLevel="1">
      <c r="A44" s="6" t="s">
        <v>0</v>
      </c>
      <c r="B44" s="100" t="s">
        <v>108</v>
      </c>
      <c r="C44" s="101"/>
      <c r="D44" s="101"/>
      <c r="E44" s="101"/>
      <c r="F44" s="101"/>
      <c r="G44" s="101"/>
      <c r="H44" s="101"/>
      <c r="I44" s="101"/>
      <c r="J44" s="102"/>
      <c r="L44" s="12"/>
    </row>
    <row r="45" spans="1:14" ht="12" hidden="1" customHeight="1" outlineLevel="1">
      <c r="A45" s="6" t="s">
        <v>0</v>
      </c>
      <c r="B45" s="6" t="s">
        <v>151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0" t="s">
        <v>108</v>
      </c>
      <c r="C46" s="101"/>
      <c r="D46" s="101"/>
      <c r="E46" s="101"/>
      <c r="F46" s="101"/>
      <c r="G46" s="101"/>
      <c r="H46" s="101"/>
      <c r="I46" s="101"/>
      <c r="J46" s="102"/>
    </row>
    <row r="47" spans="1:14" ht="12" hidden="1" customHeight="1" outlineLevel="1">
      <c r="A47" s="6" t="s">
        <v>0</v>
      </c>
      <c r="B47" s="6" t="s">
        <v>152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153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154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155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156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157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158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159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160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161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162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163</v>
      </c>
      <c r="C58" s="7">
        <v>400</v>
      </c>
      <c r="D58" s="13">
        <f>Ф1!E72</f>
        <v>4176100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-1109699</v>
      </c>
      <c r="I58" s="13">
        <f t="shared" si="7"/>
        <v>0</v>
      </c>
      <c r="J58" s="13">
        <f>SUM(D58:I58)</f>
        <v>3066401</v>
      </c>
      <c r="L58" s="12"/>
    </row>
    <row r="59" spans="1:12" ht="12" customHeight="1">
      <c r="A59" s="6" t="s">
        <v>0</v>
      </c>
      <c r="B59" s="6" t="s">
        <v>141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164</v>
      </c>
      <c r="C60" s="7">
        <v>500</v>
      </c>
      <c r="D60" s="13">
        <f>D58+D59</f>
        <v>4176100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-1109699</v>
      </c>
      <c r="I60" s="13">
        <f t="shared" si="8"/>
        <v>0</v>
      </c>
      <c r="J60" s="13">
        <f t="shared" si="8"/>
        <v>3066401</v>
      </c>
    </row>
    <row r="61" spans="1:12" ht="24" customHeight="1">
      <c r="A61" s="6" t="s">
        <v>0</v>
      </c>
      <c r="B61" s="30" t="s">
        <v>165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144</v>
      </c>
      <c r="C62" s="8">
        <v>610</v>
      </c>
      <c r="D62" s="9"/>
      <c r="E62" s="9"/>
      <c r="F62" s="9"/>
      <c r="G62" s="9"/>
      <c r="H62" s="11">
        <f>Ф2!D41</f>
        <v>283277</v>
      </c>
      <c r="I62" s="9"/>
      <c r="J62" s="13">
        <f>SUM(D62:I62)</f>
        <v>283277</v>
      </c>
    </row>
    <row r="63" spans="1:12" ht="24" hidden="1" customHeight="1" outlineLevel="1">
      <c r="A63" s="6" t="s">
        <v>0</v>
      </c>
      <c r="B63" s="6" t="s">
        <v>166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0" t="s">
        <v>108</v>
      </c>
      <c r="C64" s="101"/>
      <c r="D64" s="101"/>
      <c r="E64" s="101"/>
      <c r="F64" s="101"/>
      <c r="G64" s="101"/>
      <c r="H64" s="101"/>
      <c r="I64" s="101"/>
      <c r="J64" s="102"/>
    </row>
    <row r="65" spans="1:10" ht="24" hidden="1" customHeight="1" outlineLevel="1">
      <c r="A65" s="6" t="s">
        <v>0</v>
      </c>
      <c r="B65" s="6" t="s">
        <v>146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147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148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111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112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167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149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115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116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168</v>
      </c>
      <c r="C74" s="7">
        <v>700</v>
      </c>
      <c r="D74" s="13">
        <f t="shared" ref="D74:I74" si="9">SUM(D78:D88)</f>
        <v>5200000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5200000</v>
      </c>
    </row>
    <row r="75" spans="1:10" ht="12" hidden="1" customHeight="1" outlineLevel="1">
      <c r="A75" s="6" t="s">
        <v>0</v>
      </c>
      <c r="B75" s="100" t="s">
        <v>108</v>
      </c>
      <c r="C75" s="101"/>
      <c r="D75" s="101"/>
      <c r="E75" s="101"/>
      <c r="F75" s="101"/>
      <c r="G75" s="101"/>
      <c r="H75" s="101"/>
      <c r="I75" s="101"/>
      <c r="J75" s="102"/>
    </row>
    <row r="76" spans="1:10" ht="12" hidden="1" customHeight="1" outlineLevel="1">
      <c r="A76" s="6" t="s">
        <v>0</v>
      </c>
      <c r="B76" s="6" t="s">
        <v>169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0" t="s">
        <v>108</v>
      </c>
      <c r="C77" s="101"/>
      <c r="D77" s="101"/>
      <c r="E77" s="101"/>
      <c r="F77" s="101"/>
      <c r="G77" s="101"/>
      <c r="H77" s="101"/>
      <c r="I77" s="101"/>
      <c r="J77" s="102"/>
    </row>
    <row r="78" spans="1:10" ht="12" hidden="1" customHeight="1" outlineLevel="1">
      <c r="A78" s="6" t="s">
        <v>0</v>
      </c>
      <c r="B78" s="6" t="s">
        <v>152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153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154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155</v>
      </c>
      <c r="C81" s="8">
        <v>711</v>
      </c>
      <c r="D81" s="11">
        <v>5200000</v>
      </c>
      <c r="E81" s="9"/>
      <c r="F81" s="9"/>
      <c r="G81" s="9"/>
      <c r="H81" s="9"/>
      <c r="I81" s="9"/>
      <c r="J81" s="13">
        <f>SUM(D81:I81)</f>
        <v>5200000</v>
      </c>
    </row>
    <row r="82" spans="1:13" ht="12" hidden="1" customHeight="1" outlineLevel="1">
      <c r="A82" s="6" t="s">
        <v>0</v>
      </c>
      <c r="B82" s="6" t="s">
        <v>156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170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158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159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160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161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162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277</v>
      </c>
      <c r="C89" s="7">
        <v>800</v>
      </c>
      <c r="D89" s="13">
        <f t="shared" ref="D89:J89" si="10">D74+D60+D62</f>
        <v>9376100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-826422</v>
      </c>
      <c r="I89" s="13">
        <f t="shared" si="10"/>
        <v>0</v>
      </c>
      <c r="J89" s="13">
        <f t="shared" si="10"/>
        <v>8549678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05" t="s">
        <v>270</v>
      </c>
      <c r="C92" s="105"/>
      <c r="D92" s="105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06" t="s">
        <v>74</v>
      </c>
      <c r="C93" s="106"/>
      <c r="D93" s="106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05" t="s">
        <v>75</v>
      </c>
      <c r="C94" s="105"/>
      <c r="D94" s="105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06" t="s">
        <v>76</v>
      </c>
      <c r="C95" s="106"/>
      <c r="D95" s="106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77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user</cp:lastModifiedBy>
  <cp:lastPrinted>2015-10-16T06:13:13Z</cp:lastPrinted>
  <dcterms:created xsi:type="dcterms:W3CDTF">2013-10-29T07:56:47Z</dcterms:created>
  <dcterms:modified xsi:type="dcterms:W3CDTF">2015-10-16T06:17:02Z</dcterms:modified>
</cp:coreProperties>
</file>