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C\Abdulla\4. Отчет KASE\2023\КАСЕ_6m2023\"/>
    </mc:Choice>
  </mc:AlternateContent>
  <bookViews>
    <workbookView xWindow="0" yWindow="0" windowWidth="23040" windowHeight="8400"/>
  </bookViews>
  <sheets>
    <sheet name="1" sheetId="1" r:id="rId1"/>
    <sheet name="2" sheetId="2" r:id="rId2"/>
    <sheet name="3" sheetId="4" r:id="rId3"/>
    <sheet name="4" sheetId="3" r:id="rId4"/>
  </sheets>
  <definedNames>
    <definedName name="_Hlk1381328" localSheetId="2">'3'!$B$23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E27" i="2" l="1"/>
  <c r="E11" i="2" l="1"/>
  <c r="E18" i="2" l="1"/>
  <c r="E21" i="2" s="1"/>
  <c r="E8" i="4"/>
  <c r="D32" i="2"/>
  <c r="D45" i="4" s="1"/>
  <c r="D23" i="3" s="1"/>
  <c r="E24" i="2" l="1"/>
  <c r="D7" i="2"/>
  <c r="B40" i="2"/>
  <c r="B53" i="4" s="1"/>
  <c r="B31" i="3" s="1"/>
  <c r="E35" i="4" l="1"/>
  <c r="E30" i="4"/>
  <c r="E18" i="4" l="1"/>
  <c r="E36" i="4" s="1"/>
  <c r="E40" i="4" s="1"/>
  <c r="D35" i="4" l="1"/>
  <c r="D30" i="4"/>
  <c r="D18" i="4"/>
  <c r="D36" i="4" l="1"/>
  <c r="D40" i="4" s="1"/>
  <c r="D41" i="4" s="1"/>
  <c r="F17" i="3"/>
  <c r="D16" i="3"/>
  <c r="F15" i="3"/>
  <c r="D13" i="3"/>
  <c r="D18" i="3" s="1"/>
  <c r="F12" i="3"/>
  <c r="E11" i="3"/>
  <c r="E13" i="3" s="1"/>
  <c r="D11" i="3"/>
  <c r="F11" i="3" l="1"/>
  <c r="F13" i="3"/>
  <c r="F9" i="3"/>
  <c r="F8" i="3"/>
  <c r="E47" i="1" l="1"/>
  <c r="E39" i="1"/>
  <c r="E32" i="1"/>
  <c r="E25" i="1"/>
  <c r="E18" i="1"/>
  <c r="E26" i="1" l="1"/>
  <c r="E48" i="1"/>
  <c r="D11" i="2"/>
  <c r="D47" i="1"/>
  <c r="D39" i="1"/>
  <c r="D32" i="1"/>
  <c r="D25" i="1"/>
  <c r="D18" i="1"/>
  <c r="D18" i="2" l="1"/>
  <c r="E49" i="1"/>
  <c r="D48" i="1"/>
  <c r="D26" i="1"/>
  <c r="D21" i="2" l="1"/>
  <c r="E50" i="1"/>
  <c r="D49" i="1"/>
  <c r="D24" i="2" l="1"/>
  <c r="D50" i="1"/>
  <c r="E14" i="3" l="1"/>
  <c r="F14" i="3" l="1"/>
  <c r="E16" i="3"/>
  <c r="F16" i="3" l="1"/>
  <c r="E18" i="3"/>
  <c r="E19" i="3" l="1"/>
  <c r="F18" i="3"/>
  <c r="F19" i="3" s="1"/>
</calcChain>
</file>

<file path=xl/sharedStrings.xml><?xml version="1.0" encoding="utf-8"?>
<sst xmlns="http://schemas.openxmlformats.org/spreadsheetml/2006/main" count="139" uniqueCount="105">
  <si>
    <t>В тыс.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</si>
  <si>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</si>
  <si>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</si>
  <si>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</si>
  <si>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</si>
  <si>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</si>
  <si>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Авансы выданные</t>
  </si>
  <si>
    <t>Расходы будущих периодов</t>
  </si>
  <si>
    <t>Товарно-материальные запасы</t>
  </si>
  <si>
    <t>Денежные средства, ограниченные в использовании</t>
  </si>
  <si>
    <t>Налог на добавленную стоимость к возмещению</t>
  </si>
  <si>
    <t>Итого долгосрочные активы</t>
  </si>
  <si>
    <t>Текущие активы</t>
  </si>
  <si>
    <t>Прочие текущие активы</t>
  </si>
  <si>
    <t>Прочая дебиторская задолженность</t>
  </si>
  <si>
    <t>Денежные средства и их эквиваленты</t>
  </si>
  <si>
    <t>Итого текущие активы</t>
  </si>
  <si>
    <t>ИТОГО АКТИВЫ</t>
  </si>
  <si>
    <t>КАПИТАЛ И ОБЯЗАТЕЛЬСТВА</t>
  </si>
  <si>
    <t>Капитал</t>
  </si>
  <si>
    <t>Уставный капитал</t>
  </si>
  <si>
    <t xml:space="preserve">Накопленный убыток </t>
  </si>
  <si>
    <t>ИТОГО КАПИТАЛ</t>
  </si>
  <si>
    <t>Долгосрочные обязательства</t>
  </si>
  <si>
    <t>Кредиторская и прочая задолженность</t>
  </si>
  <si>
    <t>Резерв на восстановление участка</t>
  </si>
  <si>
    <t>Отложенное налоговое обязательство</t>
  </si>
  <si>
    <t>Итого долгосрочные обязательства</t>
  </si>
  <si>
    <t>Текущие обязательства</t>
  </si>
  <si>
    <t>Контрактные обязательства</t>
  </si>
  <si>
    <t>Прочие 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</si>
  <si>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</si>
  <si>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</si>
  <si>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</si>
  <si>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АО «ШАЛКИЯЦИНК ЛТД»</t>
  </si>
  <si>
    <t>ОТЧЕТ О ФИНАНСОВОМ ПОЛОЖЕНИИ</t>
  </si>
  <si>
    <t>Генеральный директор</t>
  </si>
  <si>
    <t>Суннатов А. Д.</t>
  </si>
  <si>
    <t>Республика Казахстан, п. Шалкия</t>
  </si>
  <si>
    <t>ОТЧЕТ О ПРИБЫЛЯХ И УБЫТКАХ И ПРОЧЕМ СОВОКУПНОМ ДОХОДЕ</t>
  </si>
  <si>
    <t>Общие и административные расходы</t>
  </si>
  <si>
    <t>Прочие операционные доходы</t>
  </si>
  <si>
    <t>Прочие операционные расходы</t>
  </si>
  <si>
    <t>Операционный убыток</t>
  </si>
  <si>
    <t>Финансовые доходы</t>
  </si>
  <si>
    <t>Финансовые расходы</t>
  </si>
  <si>
    <t>(Обесценение)/восстановление финансовых активов</t>
  </si>
  <si>
    <t>Чистый доход/(убыток) от курсовой разницы</t>
  </si>
  <si>
    <t>Убыток до налогообложения</t>
  </si>
  <si>
    <t>Расходы по корпоративному подоходному налогу</t>
  </si>
  <si>
    <t>Убыток за год</t>
  </si>
  <si>
    <t>Прочий совокупный доход</t>
  </si>
  <si>
    <t>Итого совокупный убыток за год</t>
  </si>
  <si>
    <t>Убыток на акцию</t>
  </si>
  <si>
    <t>Базовый и разводненный убыток за год на акцию, в тенге</t>
  </si>
  <si>
    <t>ОТЧЕТ ОБ ИЗМЕНЕНИЯХ В КАПИТАЛЕ</t>
  </si>
  <si>
    <t>Накопленный убыток</t>
  </si>
  <si>
    <t>Итого капитал</t>
  </si>
  <si>
    <t>Итого совокупный убыток</t>
  </si>
  <si>
    <t>Выпуск акций</t>
  </si>
  <si>
    <t xml:space="preserve">ОТЧЕТ О ДВИЖЕНИИ ДЕНЕЖНЫХ СРЕДСТВ </t>
  </si>
  <si>
    <t xml:space="preserve">ДЕНЕЖНЫЕ ПОТОКИ ОТ ОПЕРАЦИОННОЙ ДЕЯТЕЛЬНОСТИ </t>
  </si>
  <si>
    <t>Денежные поступления от покупателей</t>
  </si>
  <si>
    <t>Прочие денежные поступления</t>
  </si>
  <si>
    <t>Проценты полученные</t>
  </si>
  <si>
    <t>Денежные платежи поставщикам</t>
  </si>
  <si>
    <t>Денежные платежи работникам</t>
  </si>
  <si>
    <t>Прочие налоги и выплаты</t>
  </si>
  <si>
    <t>Прочие выплаты</t>
  </si>
  <si>
    <t>Денежные средства, использованные в операционной деятельности</t>
  </si>
  <si>
    <t>ДЕНЕЖНЫЕ ПОТОКИ ОТ ИНВЕСТИЦИОННОЙ ДЕЯТЕЛЬНОСТИ:</t>
  </si>
  <si>
    <t xml:space="preserve">Приобретение основных средств, нематериальных активов, долгосрочных ТМЗ </t>
  </si>
  <si>
    <t>Реализация прочих внеоборотных финансовых активов</t>
  </si>
  <si>
    <t>Поступления от продажи основных средств</t>
  </si>
  <si>
    <t>Увеличение денежных средств, ограниченных в использовании</t>
  </si>
  <si>
    <t>Погашение займа, выданного связанной стороне</t>
  </si>
  <si>
    <t>Предоставление займа связанной стороне</t>
  </si>
  <si>
    <t>Размещение банковских вкладов</t>
  </si>
  <si>
    <t>Закрытие банковских вкладов</t>
  </si>
  <si>
    <t>Прочие выплаты по инвестиционной деятельности</t>
  </si>
  <si>
    <t>Денежные средства, использованные в инвестиционной деятельности</t>
  </si>
  <si>
    <t>ДЕНЕЖНЫЕ ПОТОКИ ОТ ФИНАНСОВОЙ ДЕЯТЕЛЬНОСТИ:</t>
  </si>
  <si>
    <t>Размещение собственных акций</t>
  </si>
  <si>
    <t>Денежные средства, полученные от финансовой деятельности</t>
  </si>
  <si>
    <t>Чистое уменьшение денежных средств и их эквивалентов</t>
  </si>
  <si>
    <t>Эффект изменения обменного курса на денежные средства и их эквиваленты</t>
  </si>
  <si>
    <t>Эффект восстановления резерва по денежным средствам и их эквивалентам</t>
  </si>
  <si>
    <t>Денежные средства и их эквиваленты на начало года</t>
  </si>
  <si>
    <t>Денежные средства и их эквиваленты на конец года</t>
  </si>
  <si>
    <t xml:space="preserve">Долгосрочные займы полученные </t>
  </si>
  <si>
    <t>Бейсембаев О.Р.</t>
  </si>
  <si>
    <t>Краткосрочные вознаграждения к выплате</t>
  </si>
  <si>
    <t>Прочие краткосрочные обязательства</t>
  </si>
  <si>
    <t>Главный бухгалтер</t>
  </si>
  <si>
    <t xml:space="preserve">Проценты уплаченные </t>
  </si>
  <si>
    <t>31 декабря 2022 года</t>
  </si>
  <si>
    <t>На 1 января 2022 года</t>
  </si>
  <si>
    <t xml:space="preserve">На 31 декабря 2022 года </t>
  </si>
  <si>
    <t>Резерв на обесценение НДС к возмещению</t>
  </si>
  <si>
    <t>ПО СОСТОЯНИЮ НА 30 ИЮНЯ 2023 ГОДА</t>
  </si>
  <si>
    <t>30 июня 2023 года</t>
  </si>
  <si>
    <t>30 июня 2022 года</t>
  </si>
  <si>
    <t>На 30 июня 2023 года</t>
  </si>
  <si>
    <t xml:space="preserve">11 августа 2023 года </t>
  </si>
  <si>
    <t>Поступления по долгосрочным займам полученным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</si>
</sst>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_(* #,##0_);_(* \(#,##0\);_(* &quot;-&quot;??_);_(@_)"/>
    <numFmt numFmtId="166" formatCode="_-* #,##0\ _₽_-;\-* #,##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4" xfId="0" applyFont="1" applyBorder="1"/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3" fillId="0" borderId="4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14" fontId="5" fillId="0" borderId="1" xfId="0" applyNumberFormat="1" applyFont="1" applyBorder="1" applyAlignment="1">
      <alignment horizontal="right" vertical="center" wrapText="1"/>
    </xf>
    <xf numFmtId="165" fontId="5" fillId="0" borderId="4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/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Fill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5" fontId="10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166" fontId="2" fillId="0" borderId="0" xfId="1" applyNumberFormat="1" applyFont="1"/>
    <xf numFmtId="14" fontId="3" fillId="0" borderId="1" xfId="0" applyNumberFormat="1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/>
    <xf numFmtId="3" fontId="2" fillId="0" borderId="0" xfId="1" applyNumberFormat="1" applyFont="1" applyFill="1"/>
    <xf numFmtId="3" fontId="2" fillId="0" borderId="4" xfId="1" applyNumberFormat="1" applyFont="1" applyFill="1" applyBorder="1"/>
    <xf numFmtId="3" fontId="3" fillId="0" borderId="3" xfId="1" applyNumberFormat="1" applyFont="1" applyFill="1" applyBorder="1"/>
    <xf numFmtId="3" fontId="10" fillId="0" borderId="0" xfId="1" applyNumberFormat="1" applyFont="1" applyFill="1"/>
    <xf numFmtId="3" fontId="3" fillId="0" borderId="0" xfId="0" applyNumberFormat="1" applyFont="1" applyFill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165" fontId="10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indent="1"/>
    </xf>
    <xf numFmtId="0" fontId="3" fillId="0" borderId="2" xfId="0" applyFont="1" applyFill="1" applyBorder="1" applyAlignment="1">
      <alignment vertical="center"/>
    </xf>
  </cellXfs>
  <cellStyles count="5">
    <cellStyle name="Comma 3" xfId="2"/>
    <cellStyle name="Normal 3" xfId="3"/>
    <cellStyle name="Обычный" xfId="0" builtinId="0"/>
    <cellStyle name="Финансовый" xfId="1" builtinId="3"/>
    <cellStyle name="Финансовый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H78"/>
  <sheetViews>
    <sheetView tabSelected="1" topLeftCell="A25" zoomScale="70" zoomScaleNormal="70" workbookViewId="0">
      <selection activeCell="I56" sqref="I56"/>
    </sheetView>
  </sheetViews>
  <sheetFormatPr defaultColWidth="8.7890625" defaultRowHeight="12.3" x14ac:dyDescent="0.4"/>
  <cols>
    <col min="1" max="1" width="8.7890625" style="1"/>
    <col min="2" max="2" width="55.734375" style="1" customWidth="1"/>
    <col min="3" max="3" width="11.7890625" style="71" customWidth="1"/>
    <col min="4" max="4" width="21.734375" style="71" customWidth="1"/>
    <col min="5" max="5" width="21.734375" style="1" customWidth="1"/>
    <col min="6" max="16384" width="8.7890625" style="1"/>
  </cols>
  <sheetData>
    <row r="2" spans="2:5" x14ac:dyDescent="0.4">
      <c r="B2" s="8" t="s">
        <v>34</v>
      </c>
    </row>
    <row r="3" spans="2:5" x14ac:dyDescent="0.4">
      <c r="B3" s="8"/>
    </row>
    <row r="4" spans="2:5" x14ac:dyDescent="0.4">
      <c r="B4" s="8" t="s">
        <v>35</v>
      </c>
    </row>
    <row r="5" spans="2:5" x14ac:dyDescent="0.4">
      <c r="B5" s="8" t="s">
        <v>99</v>
      </c>
    </row>
    <row r="6" spans="2:5" x14ac:dyDescent="0.4">
      <c r="B6" s="8"/>
    </row>
    <row r="7" spans="2:5" ht="12.6" thickBot="1" x14ac:dyDescent="0.45">
      <c r="B7" s="11"/>
      <c r="C7" s="72"/>
      <c r="D7" s="72"/>
      <c r="E7" s="4"/>
    </row>
    <row r="8" spans="2:5" ht="27.7" customHeight="1" thickBot="1" x14ac:dyDescent="0.45">
      <c r="B8" s="19" t="s">
        <v>0</v>
      </c>
      <c r="C8" s="77" t="s">
        <v>1</v>
      </c>
      <c r="D8" s="78" t="s">
        <v>100</v>
      </c>
      <c r="E8" s="17" t="s">
        <v>95</v>
      </c>
    </row>
    <row r="9" spans="2:5" x14ac:dyDescent="0.4">
      <c r="B9" s="8" t="s">
        <v>2</v>
      </c>
      <c r="C9" s="74"/>
      <c r="D9" s="74"/>
      <c r="E9" s="74"/>
    </row>
    <row r="10" spans="2:5" x14ac:dyDescent="0.4">
      <c r="B10" s="8" t="s">
        <v>3</v>
      </c>
      <c r="E10" s="71"/>
    </row>
    <row r="11" spans="2:5" x14ac:dyDescent="0.4">
      <c r="B11" s="113" t="s">
        <v>4</v>
      </c>
      <c r="C11" s="79"/>
      <c r="D11" s="86">
        <v>64213752</v>
      </c>
      <c r="E11" s="86">
        <v>58818437</v>
      </c>
    </row>
    <row r="12" spans="2:5" x14ac:dyDescent="0.4">
      <c r="B12" s="113" t="s">
        <v>5</v>
      </c>
      <c r="C12" s="60"/>
      <c r="D12" s="86">
        <v>80779</v>
      </c>
      <c r="E12" s="86">
        <v>91351</v>
      </c>
    </row>
    <row r="13" spans="2:5" x14ac:dyDescent="0.4">
      <c r="B13" s="113" t="s">
        <v>6</v>
      </c>
      <c r="C13" s="60">
        <v>7</v>
      </c>
      <c r="D13" s="86">
        <v>23626340</v>
      </c>
      <c r="E13" s="86">
        <v>25085061</v>
      </c>
    </row>
    <row r="14" spans="2:5" x14ac:dyDescent="0.4">
      <c r="B14" s="113" t="s">
        <v>7</v>
      </c>
      <c r="C14" s="60">
        <v>11</v>
      </c>
      <c r="D14" s="86">
        <v>3614504</v>
      </c>
      <c r="E14" s="86">
        <v>3459813</v>
      </c>
    </row>
    <row r="15" spans="2:5" x14ac:dyDescent="0.4">
      <c r="B15" s="113" t="s">
        <v>8</v>
      </c>
      <c r="C15" s="60">
        <v>9</v>
      </c>
      <c r="D15" s="86">
        <v>3581126</v>
      </c>
      <c r="E15" s="86">
        <v>3573670</v>
      </c>
    </row>
    <row r="16" spans="2:5" x14ac:dyDescent="0.4">
      <c r="B16" s="113" t="s">
        <v>9</v>
      </c>
      <c r="C16" s="60">
        <v>8</v>
      </c>
      <c r="D16" s="86">
        <v>1517307</v>
      </c>
      <c r="E16" s="86">
        <v>1533302</v>
      </c>
    </row>
    <row r="17" spans="2:8" ht="12.6" thickBot="1" x14ac:dyDescent="0.45">
      <c r="B17" s="113" t="s">
        <v>10</v>
      </c>
      <c r="C17" s="60">
        <v>10</v>
      </c>
      <c r="D17" s="87">
        <v>2997757</v>
      </c>
      <c r="E17" s="86">
        <v>3056959</v>
      </c>
      <c r="H17" s="110"/>
    </row>
    <row r="18" spans="2:8" ht="12.6" thickBot="1" x14ac:dyDescent="0.45">
      <c r="B18" s="114" t="s">
        <v>11</v>
      </c>
      <c r="C18" s="70"/>
      <c r="D18" s="88">
        <f>SUM(D11:D17)</f>
        <v>99631565</v>
      </c>
      <c r="E18" s="88">
        <f>SUM(E11:E17)</f>
        <v>95618593</v>
      </c>
    </row>
    <row r="19" spans="2:8" x14ac:dyDescent="0.4">
      <c r="B19" s="115"/>
      <c r="D19" s="86"/>
      <c r="E19" s="86"/>
    </row>
    <row r="20" spans="2:8" x14ac:dyDescent="0.4">
      <c r="B20" s="116" t="s">
        <v>12</v>
      </c>
      <c r="D20" s="86"/>
      <c r="E20" s="86"/>
    </row>
    <row r="21" spans="2:8" x14ac:dyDescent="0.4">
      <c r="B21" s="113" t="s">
        <v>6</v>
      </c>
      <c r="C21" s="60">
        <v>7</v>
      </c>
      <c r="D21" s="86">
        <v>24467</v>
      </c>
      <c r="E21" s="86">
        <v>21004</v>
      </c>
    </row>
    <row r="22" spans="2:8" x14ac:dyDescent="0.4">
      <c r="B22" s="113" t="s">
        <v>13</v>
      </c>
      <c r="C22" s="60"/>
      <c r="D22" s="86">
        <v>52157</v>
      </c>
      <c r="E22" s="86">
        <v>72589</v>
      </c>
    </row>
    <row r="23" spans="2:8" x14ac:dyDescent="0.4">
      <c r="B23" s="113" t="s">
        <v>14</v>
      </c>
      <c r="C23" s="60"/>
      <c r="D23" s="86">
        <v>184718</v>
      </c>
      <c r="E23" s="86">
        <v>851215</v>
      </c>
    </row>
    <row r="24" spans="2:8" ht="12.6" thickBot="1" x14ac:dyDescent="0.45">
      <c r="B24" s="113" t="s">
        <v>15</v>
      </c>
      <c r="C24" s="60">
        <v>6</v>
      </c>
      <c r="D24" s="87">
        <v>70136</v>
      </c>
      <c r="E24" s="87">
        <v>54231</v>
      </c>
    </row>
    <row r="25" spans="2:8" ht="12.6" thickBot="1" x14ac:dyDescent="0.45">
      <c r="B25" s="114" t="s">
        <v>16</v>
      </c>
      <c r="C25" s="70"/>
      <c r="D25" s="88">
        <f>SUM(D21:D24)</f>
        <v>331478</v>
      </c>
      <c r="E25" s="88">
        <f>SUM(E21:E24)</f>
        <v>999039</v>
      </c>
    </row>
    <row r="26" spans="2:8" ht="12.6" thickBot="1" x14ac:dyDescent="0.45">
      <c r="B26" s="117" t="s">
        <v>17</v>
      </c>
      <c r="C26" s="72"/>
      <c r="D26" s="88">
        <f>D18+D25</f>
        <v>99963043</v>
      </c>
      <c r="E26" s="88">
        <f>E18+E25</f>
        <v>96617632</v>
      </c>
    </row>
    <row r="27" spans="2:8" x14ac:dyDescent="0.4">
      <c r="B27" s="115"/>
      <c r="D27" s="86"/>
      <c r="E27" s="86"/>
    </row>
    <row r="28" spans="2:8" x14ac:dyDescent="0.4">
      <c r="B28" s="116" t="s">
        <v>18</v>
      </c>
      <c r="C28" s="60"/>
      <c r="D28" s="86"/>
      <c r="E28" s="86"/>
    </row>
    <row r="29" spans="2:8" x14ac:dyDescent="0.4">
      <c r="B29" s="116" t="s">
        <v>19</v>
      </c>
      <c r="C29" s="67"/>
      <c r="D29" s="86"/>
      <c r="E29" s="86"/>
    </row>
    <row r="30" spans="2:8" x14ac:dyDescent="0.4">
      <c r="B30" s="113" t="s">
        <v>20</v>
      </c>
      <c r="C30" s="60">
        <v>12</v>
      </c>
      <c r="D30" s="86">
        <v>70416118</v>
      </c>
      <c r="E30" s="86">
        <v>67825188</v>
      </c>
    </row>
    <row r="31" spans="2:8" ht="12.6" thickBot="1" x14ac:dyDescent="0.45">
      <c r="B31" s="118" t="s">
        <v>21</v>
      </c>
      <c r="C31" s="65"/>
      <c r="D31" s="87">
        <v>-4323557</v>
      </c>
      <c r="E31" s="87">
        <v>-4357904</v>
      </c>
    </row>
    <row r="32" spans="2:8" ht="12.6" thickBot="1" x14ac:dyDescent="0.45">
      <c r="B32" s="117" t="s">
        <v>22</v>
      </c>
      <c r="C32" s="66"/>
      <c r="D32" s="88">
        <f>SUM(D30:D31)</f>
        <v>66092561</v>
      </c>
      <c r="E32" s="88">
        <f>SUM(E30:E31)</f>
        <v>63467284</v>
      </c>
    </row>
    <row r="33" spans="2:6" x14ac:dyDescent="0.4">
      <c r="B33" s="119"/>
      <c r="C33" s="60"/>
      <c r="D33" s="86"/>
      <c r="E33" s="86"/>
    </row>
    <row r="34" spans="2:6" x14ac:dyDescent="0.4">
      <c r="B34" s="116" t="s">
        <v>23</v>
      </c>
      <c r="C34" s="67"/>
      <c r="D34" s="86"/>
      <c r="E34" s="86"/>
    </row>
    <row r="35" spans="2:6" x14ac:dyDescent="0.4">
      <c r="B35" s="113" t="s">
        <v>24</v>
      </c>
      <c r="C35" s="60">
        <v>14</v>
      </c>
      <c r="D35" s="86">
        <v>770204</v>
      </c>
      <c r="E35" s="89">
        <v>637605</v>
      </c>
    </row>
    <row r="36" spans="2:6" x14ac:dyDescent="0.4">
      <c r="B36" s="113" t="s">
        <v>25</v>
      </c>
      <c r="C36" s="60">
        <v>13</v>
      </c>
      <c r="D36" s="86">
        <v>289293</v>
      </c>
      <c r="E36" s="86">
        <v>282083</v>
      </c>
    </row>
    <row r="37" spans="2:6" x14ac:dyDescent="0.4">
      <c r="B37" s="113" t="s">
        <v>89</v>
      </c>
      <c r="C37" s="60">
        <v>15</v>
      </c>
      <c r="D37" s="86">
        <v>31685915</v>
      </c>
      <c r="E37" s="86">
        <v>31137786</v>
      </c>
    </row>
    <row r="38" spans="2:6" ht="12.6" thickBot="1" x14ac:dyDescent="0.45">
      <c r="B38" s="118" t="s">
        <v>26</v>
      </c>
      <c r="C38" s="65"/>
      <c r="D38" s="87">
        <v>520966</v>
      </c>
      <c r="E38" s="87">
        <v>520966</v>
      </c>
      <c r="F38" s="75"/>
    </row>
    <row r="39" spans="2:6" ht="12.6" thickBot="1" x14ac:dyDescent="0.45">
      <c r="B39" s="117" t="s">
        <v>27</v>
      </c>
      <c r="C39" s="66"/>
      <c r="D39" s="88">
        <f>SUM(D35:D38)</f>
        <v>33266378</v>
      </c>
      <c r="E39" s="88">
        <f>SUM(E35:E38)</f>
        <v>32578440</v>
      </c>
      <c r="F39" s="75"/>
    </row>
    <row r="40" spans="2:6" x14ac:dyDescent="0.4">
      <c r="B40" s="116"/>
      <c r="C40" s="73"/>
      <c r="D40" s="90"/>
      <c r="E40" s="90"/>
      <c r="F40" s="75"/>
    </row>
    <row r="41" spans="2:6" x14ac:dyDescent="0.4">
      <c r="B41" s="116" t="s">
        <v>28</v>
      </c>
      <c r="C41" s="74"/>
      <c r="D41" s="90"/>
      <c r="E41" s="90"/>
      <c r="F41" s="75"/>
    </row>
    <row r="42" spans="2:6" x14ac:dyDescent="0.4">
      <c r="B42" s="113" t="s">
        <v>91</v>
      </c>
      <c r="C42" s="60">
        <v>15</v>
      </c>
      <c r="D42" s="86">
        <v>48431</v>
      </c>
      <c r="E42" s="86">
        <v>77157</v>
      </c>
      <c r="F42" s="75"/>
    </row>
    <row r="43" spans="2:6" x14ac:dyDescent="0.4">
      <c r="B43" s="113" t="s">
        <v>24</v>
      </c>
      <c r="C43" s="60">
        <v>14</v>
      </c>
      <c r="D43" s="86">
        <v>333298</v>
      </c>
      <c r="E43" s="89">
        <v>368480</v>
      </c>
    </row>
    <row r="44" spans="2:6" x14ac:dyDescent="0.4">
      <c r="B44" s="113" t="s">
        <v>29</v>
      </c>
      <c r="C44" s="67"/>
      <c r="D44" s="86">
        <v>139645</v>
      </c>
      <c r="E44" s="86">
        <v>50204</v>
      </c>
    </row>
    <row r="45" spans="2:6" x14ac:dyDescent="0.4">
      <c r="B45" s="113" t="s">
        <v>92</v>
      </c>
      <c r="C45" s="60"/>
      <c r="D45" s="86">
        <v>52719</v>
      </c>
      <c r="E45" s="86">
        <v>39588</v>
      </c>
    </row>
    <row r="46" spans="2:6" ht="12.6" thickBot="1" x14ac:dyDescent="0.45">
      <c r="B46" s="113" t="s">
        <v>30</v>
      </c>
      <c r="C46" s="60"/>
      <c r="D46" s="86">
        <v>30011</v>
      </c>
      <c r="E46" s="86">
        <v>36479</v>
      </c>
    </row>
    <row r="47" spans="2:6" ht="12.6" thickBot="1" x14ac:dyDescent="0.45">
      <c r="B47" s="114" t="s">
        <v>31</v>
      </c>
      <c r="C47" s="80"/>
      <c r="D47" s="91">
        <f>SUM(D42:D46)</f>
        <v>604104</v>
      </c>
      <c r="E47" s="91">
        <f>SUM(E42:E46)</f>
        <v>571908</v>
      </c>
    </row>
    <row r="48" spans="2:6" ht="12.6" thickBot="1" x14ac:dyDescent="0.45">
      <c r="B48" s="117" t="s">
        <v>32</v>
      </c>
      <c r="C48" s="66"/>
      <c r="D48" s="92">
        <f>D39+D47</f>
        <v>33870482</v>
      </c>
      <c r="E48" s="92">
        <f>E39+E47</f>
        <v>33150348</v>
      </c>
    </row>
    <row r="49" spans="2:5" ht="12.6" thickBot="1" x14ac:dyDescent="0.45">
      <c r="B49" s="120" t="s">
        <v>33</v>
      </c>
      <c r="C49" s="81"/>
      <c r="D49" s="93">
        <f>D48+D32</f>
        <v>99963043</v>
      </c>
      <c r="E49" s="93">
        <f>E48+E32</f>
        <v>96617632</v>
      </c>
    </row>
    <row r="50" spans="2:5" ht="12.6" thickTop="1" x14ac:dyDescent="0.4">
      <c r="B50" s="71"/>
      <c r="D50" s="85">
        <f>D49-D26</f>
        <v>0</v>
      </c>
      <c r="E50" s="85">
        <f>E49-E26</f>
        <v>0</v>
      </c>
    </row>
    <row r="51" spans="2:5" x14ac:dyDescent="0.4">
      <c r="B51" s="71"/>
      <c r="D51" s="85"/>
      <c r="E51" s="85"/>
    </row>
    <row r="52" spans="2:5" x14ac:dyDescent="0.4">
      <c r="D52" s="85"/>
    </row>
    <row r="53" spans="2:5" ht="14.5" customHeight="1" x14ac:dyDescent="0.4">
      <c r="B53" s="1" t="s">
        <v>36</v>
      </c>
      <c r="D53" s="108"/>
      <c r="E53" s="108"/>
    </row>
    <row r="54" spans="2:5" x14ac:dyDescent="0.4">
      <c r="D54" s="109" t="s">
        <v>90</v>
      </c>
      <c r="E54" s="109"/>
    </row>
    <row r="55" spans="2:5" x14ac:dyDescent="0.4">
      <c r="D55" s="83"/>
      <c r="E55" s="13"/>
    </row>
    <row r="56" spans="2:5" x14ac:dyDescent="0.4">
      <c r="D56" s="85"/>
      <c r="E56" s="85"/>
    </row>
    <row r="58" spans="2:5" x14ac:dyDescent="0.4">
      <c r="B58" s="1" t="s">
        <v>93</v>
      </c>
      <c r="D58" s="108"/>
      <c r="E58" s="108"/>
    </row>
    <row r="59" spans="2:5" ht="14.5" customHeight="1" x14ac:dyDescent="0.4">
      <c r="D59" s="109" t="s">
        <v>37</v>
      </c>
      <c r="E59" s="109"/>
    </row>
    <row r="62" spans="2:5" x14ac:dyDescent="0.4">
      <c r="B62" s="2" t="s">
        <v>103</v>
      </c>
    </row>
    <row r="63" spans="2:5" x14ac:dyDescent="0.4">
      <c r="B63" s="1" t="s">
        <v>38</v>
      </c>
    </row>
    <row r="65" spans="4:4" x14ac:dyDescent="0.4">
      <c r="D65" s="82"/>
    </row>
    <row r="67" spans="4:4" x14ac:dyDescent="0.4">
      <c r="D67" s="1"/>
    </row>
    <row r="68" spans="4:4" x14ac:dyDescent="0.4">
      <c r="D68" s="1"/>
    </row>
    <row r="69" spans="4:4" x14ac:dyDescent="0.4">
      <c r="D69" s="1"/>
    </row>
    <row r="70" spans="4:4" x14ac:dyDescent="0.4">
      <c r="D70" s="1"/>
    </row>
    <row r="71" spans="4:4" x14ac:dyDescent="0.4">
      <c r="D71" s="1"/>
    </row>
    <row r="72" spans="4:4" x14ac:dyDescent="0.4">
      <c r="D72" s="1"/>
    </row>
    <row r="73" spans="4:4" x14ac:dyDescent="0.4">
      <c r="D73" s="1"/>
    </row>
    <row r="74" spans="4:4" x14ac:dyDescent="0.4">
      <c r="D74" s="1"/>
    </row>
    <row r="75" spans="4:4" x14ac:dyDescent="0.4">
      <c r="D75" s="1"/>
    </row>
    <row r="76" spans="4:4" x14ac:dyDescent="0.4">
      <c r="D76" s="1"/>
    </row>
    <row r="77" spans="4:4" x14ac:dyDescent="0.4">
      <c r="D77" s="1"/>
    </row>
    <row r="78" spans="4:4" x14ac:dyDescent="0.4">
      <c r="D78" s="1"/>
    </row>
  </sheetData>
  <mergeCells count="4">
    <mergeCell ref="D58:E58"/>
    <mergeCell ref="D59:E59"/>
    <mergeCell ref="D53:E53"/>
    <mergeCell ref="D54:E54"/>
  </mergeCells>
  <pageMargins left="0.78740157480314965" right="0.39370078740157483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G44"/>
  <sheetViews>
    <sheetView tabSelected="1" topLeftCell="A4" zoomScale="70" zoomScaleNormal="70" workbookViewId="0">
      <selection activeCell="I56" sqref="I56"/>
    </sheetView>
  </sheetViews>
  <sheetFormatPr defaultColWidth="8.7890625" defaultRowHeight="12.3" x14ac:dyDescent="0.4"/>
  <cols>
    <col min="1" max="1" width="8.7890625" style="1"/>
    <col min="2" max="2" width="55.734375" style="1" customWidth="1"/>
    <col min="3" max="3" width="15.734375" style="1" customWidth="1"/>
    <col min="4" max="5" width="20.734375" style="1" customWidth="1"/>
    <col min="6" max="16384" width="8.7890625" style="1"/>
  </cols>
  <sheetData>
    <row r="2" spans="2:7" x14ac:dyDescent="0.4">
      <c r="B2" s="8" t="s">
        <v>34</v>
      </c>
    </row>
    <row r="3" spans="2:7" x14ac:dyDescent="0.4">
      <c r="B3" s="8"/>
    </row>
    <row r="4" spans="2:7" x14ac:dyDescent="0.4">
      <c r="B4" s="8" t="s">
        <v>39</v>
      </c>
    </row>
    <row r="5" spans="2:7" x14ac:dyDescent="0.4">
      <c r="B5" s="8" t="s">
        <v>99</v>
      </c>
    </row>
    <row r="6" spans="2:7" ht="12.6" thickBot="1" x14ac:dyDescent="0.45">
      <c r="B6" s="8"/>
    </row>
    <row r="7" spans="2:7" ht="12.9" thickTop="1" thickBot="1" x14ac:dyDescent="0.45">
      <c r="B7" s="20" t="s">
        <v>0</v>
      </c>
      <c r="C7" s="14" t="s">
        <v>1</v>
      </c>
      <c r="D7" s="31" t="str">
        <f>'1'!D8</f>
        <v>30 июня 2023 года</v>
      </c>
      <c r="E7" s="31" t="s">
        <v>101</v>
      </c>
    </row>
    <row r="8" spans="2:7" ht="12.6" thickTop="1" x14ac:dyDescent="0.4">
      <c r="B8" s="9" t="s">
        <v>40</v>
      </c>
      <c r="C8" s="60">
        <v>16</v>
      </c>
      <c r="D8" s="57">
        <v>-288361</v>
      </c>
      <c r="E8" s="57">
        <v>-241047</v>
      </c>
    </row>
    <row r="9" spans="2:7" x14ac:dyDescent="0.4">
      <c r="B9" s="9" t="s">
        <v>41</v>
      </c>
      <c r="C9" s="60">
        <v>17</v>
      </c>
      <c r="D9" s="61">
        <v>112528</v>
      </c>
      <c r="E9" s="61">
        <v>242163.56</v>
      </c>
      <c r="G9" s="30"/>
    </row>
    <row r="10" spans="2:7" ht="12.6" thickBot="1" x14ac:dyDescent="0.45">
      <c r="B10" s="9" t="s">
        <v>42</v>
      </c>
      <c r="C10" s="60">
        <v>18</v>
      </c>
      <c r="D10" s="57">
        <v>-48823</v>
      </c>
      <c r="E10" s="57">
        <v>-44753</v>
      </c>
    </row>
    <row r="11" spans="2:7" ht="12.6" thickBot="1" x14ac:dyDescent="0.45">
      <c r="B11" s="10" t="s">
        <v>43</v>
      </c>
      <c r="C11" s="62"/>
      <c r="D11" s="58">
        <f>SUM(D8:D10)</f>
        <v>-224656</v>
      </c>
      <c r="E11" s="58">
        <f>SUM(E8:E10)</f>
        <v>-43636.44</v>
      </c>
    </row>
    <row r="12" spans="2:7" x14ac:dyDescent="0.4">
      <c r="B12" s="3"/>
      <c r="C12" s="60"/>
      <c r="D12" s="57"/>
      <c r="E12" s="57"/>
    </row>
    <row r="13" spans="2:7" x14ac:dyDescent="0.4">
      <c r="B13" s="9" t="s">
        <v>44</v>
      </c>
      <c r="C13" s="60"/>
      <c r="D13" s="57">
        <v>10371</v>
      </c>
      <c r="E13" s="57">
        <v>10075</v>
      </c>
    </row>
    <row r="14" spans="2:7" x14ac:dyDescent="0.4">
      <c r="B14" s="9" t="s">
        <v>45</v>
      </c>
      <c r="C14" s="60"/>
      <c r="D14" s="57">
        <v>-19911</v>
      </c>
      <c r="E14" s="57">
        <v>-18639</v>
      </c>
    </row>
    <row r="15" spans="2:7" x14ac:dyDescent="0.4">
      <c r="B15" s="9" t="s">
        <v>98</v>
      </c>
      <c r="C15" s="63">
        <v>10</v>
      </c>
      <c r="D15" s="61">
        <v>-482163</v>
      </c>
      <c r="E15" s="61">
        <v>-462869.5</v>
      </c>
    </row>
    <row r="16" spans="2:7" x14ac:dyDescent="0.4">
      <c r="B16" s="9" t="s">
        <v>46</v>
      </c>
      <c r="C16" s="63"/>
      <c r="D16" s="61">
        <v>19334</v>
      </c>
      <c r="E16" s="61">
        <v>-18142</v>
      </c>
    </row>
    <row r="17" spans="2:5" ht="12.6" thickBot="1" x14ac:dyDescent="0.45">
      <c r="B17" s="12" t="s">
        <v>47</v>
      </c>
      <c r="C17" s="99"/>
      <c r="D17" s="64">
        <v>731372</v>
      </c>
      <c r="E17" s="64">
        <v>18568</v>
      </c>
    </row>
    <row r="18" spans="2:5" ht="12.6" thickBot="1" x14ac:dyDescent="0.45">
      <c r="B18" s="11" t="s">
        <v>48</v>
      </c>
      <c r="C18" s="65"/>
      <c r="D18" s="59">
        <f>SUM(D11:D17)</f>
        <v>34347</v>
      </c>
      <c r="E18" s="59">
        <f>SUM(E11:E17)</f>
        <v>-514643.93999999994</v>
      </c>
    </row>
    <row r="19" spans="2:5" ht="12.6" thickBot="1" x14ac:dyDescent="0.45">
      <c r="B19" s="8"/>
      <c r="C19" s="60"/>
      <c r="D19" s="57"/>
      <c r="E19" s="57"/>
    </row>
    <row r="20" spans="2:5" ht="12.6" thickBot="1" x14ac:dyDescent="0.45">
      <c r="B20" s="21" t="s">
        <v>49</v>
      </c>
      <c r="C20" s="62"/>
      <c r="D20" s="58">
        <v>0</v>
      </c>
      <c r="E20" s="58">
        <v>0</v>
      </c>
    </row>
    <row r="21" spans="2:5" ht="12.6" thickBot="1" x14ac:dyDescent="0.45">
      <c r="B21" s="11" t="s">
        <v>50</v>
      </c>
      <c r="C21" s="66"/>
      <c r="D21" s="59">
        <f>SUM(D18:D20)</f>
        <v>34347</v>
      </c>
      <c r="E21" s="59">
        <f>SUM(E18:E20)</f>
        <v>-514643.93999999994</v>
      </c>
    </row>
    <row r="22" spans="2:5" x14ac:dyDescent="0.4">
      <c r="B22" s="9"/>
      <c r="C22" s="60"/>
      <c r="D22" s="57"/>
      <c r="E22" s="57"/>
    </row>
    <row r="23" spans="2:5" ht="12.6" thickBot="1" x14ac:dyDescent="0.45">
      <c r="B23" s="12" t="s">
        <v>51</v>
      </c>
      <c r="C23" s="65"/>
      <c r="D23" s="59">
        <v>0</v>
      </c>
      <c r="E23" s="59">
        <v>0</v>
      </c>
    </row>
    <row r="24" spans="2:5" ht="12.6" thickBot="1" x14ac:dyDescent="0.45">
      <c r="B24" s="11" t="s">
        <v>52</v>
      </c>
      <c r="C24" s="65"/>
      <c r="D24" s="59">
        <f>D21</f>
        <v>34347</v>
      </c>
      <c r="E24" s="59">
        <f>E21</f>
        <v>-514643.93999999994</v>
      </c>
    </row>
    <row r="25" spans="2:5" x14ac:dyDescent="0.4">
      <c r="B25" s="8"/>
      <c r="C25" s="67"/>
      <c r="D25" s="57"/>
      <c r="E25" s="57"/>
    </row>
    <row r="26" spans="2:5" x14ac:dyDescent="0.4">
      <c r="B26" s="8" t="s">
        <v>53</v>
      </c>
      <c r="C26" s="67"/>
      <c r="D26" s="57"/>
      <c r="E26" s="57"/>
    </row>
    <row r="27" spans="2:5" ht="12.6" thickBot="1" x14ac:dyDescent="0.45">
      <c r="B27" s="22" t="s">
        <v>54</v>
      </c>
      <c r="C27" s="68">
        <v>12</v>
      </c>
      <c r="D27" s="112">
        <f>D24/808521612*1000</f>
        <v>4.2481239202793258E-2</v>
      </c>
      <c r="E27" s="112">
        <f>E24/805392315*1000</f>
        <v>-0.63899782803365834</v>
      </c>
    </row>
    <row r="28" spans="2:5" ht="13.15" customHeight="1" thickTop="1" x14ac:dyDescent="0.4">
      <c r="C28" s="71"/>
    </row>
    <row r="29" spans="2:5" ht="13.15" customHeight="1" x14ac:dyDescent="0.4">
      <c r="C29" s="71"/>
    </row>
    <row r="30" spans="2:5" x14ac:dyDescent="0.4">
      <c r="C30" s="71"/>
    </row>
    <row r="31" spans="2:5" ht="14.5" customHeight="1" x14ac:dyDescent="0.4">
      <c r="B31" s="1" t="s">
        <v>36</v>
      </c>
      <c r="C31" s="71"/>
      <c r="D31" s="108"/>
      <c r="E31" s="108"/>
    </row>
    <row r="32" spans="2:5" x14ac:dyDescent="0.4">
      <c r="C32" s="71"/>
      <c r="D32" s="109" t="str">
        <f>'1'!D54:E54</f>
        <v>Бейсембаев О.Р.</v>
      </c>
      <c r="E32" s="109"/>
    </row>
    <row r="33" spans="2:5" x14ac:dyDescent="0.4">
      <c r="C33" s="71"/>
      <c r="D33" s="13"/>
      <c r="E33" s="13"/>
    </row>
    <row r="34" spans="2:5" x14ac:dyDescent="0.4">
      <c r="C34" s="71"/>
    </row>
    <row r="35" spans="2:5" x14ac:dyDescent="0.4">
      <c r="C35" s="71"/>
    </row>
    <row r="36" spans="2:5" x14ac:dyDescent="0.4">
      <c r="B36" s="1" t="s">
        <v>93</v>
      </c>
      <c r="C36" s="71"/>
      <c r="D36" s="108"/>
      <c r="E36" s="108"/>
    </row>
    <row r="37" spans="2:5" ht="14.5" customHeight="1" x14ac:dyDescent="0.4">
      <c r="C37" s="71"/>
      <c r="D37" s="109" t="s">
        <v>37</v>
      </c>
      <c r="E37" s="109"/>
    </row>
    <row r="38" spans="2:5" x14ac:dyDescent="0.4">
      <c r="C38" s="71"/>
    </row>
    <row r="39" spans="2:5" x14ac:dyDescent="0.4">
      <c r="C39" s="71"/>
    </row>
    <row r="40" spans="2:5" x14ac:dyDescent="0.4">
      <c r="B40" s="2" t="str">
        <f>'1'!B62</f>
        <v xml:space="preserve">11 августа 2023 года </v>
      </c>
      <c r="C40" s="71"/>
    </row>
    <row r="41" spans="2:5" x14ac:dyDescent="0.4">
      <c r="B41" s="1" t="s">
        <v>38</v>
      </c>
      <c r="C41" s="71"/>
    </row>
    <row r="42" spans="2:5" x14ac:dyDescent="0.4">
      <c r="C42" s="71"/>
      <c r="D42" s="111"/>
    </row>
    <row r="43" spans="2:5" x14ac:dyDescent="0.4">
      <c r="C43" s="71"/>
      <c r="D43" s="111"/>
    </row>
    <row r="44" spans="2:5" x14ac:dyDescent="0.4">
      <c r="C44" s="71"/>
    </row>
  </sheetData>
  <mergeCells count="4">
    <mergeCell ref="D31:E31"/>
    <mergeCell ref="D32:E32"/>
    <mergeCell ref="D36:E36"/>
    <mergeCell ref="D37:E37"/>
  </mergeCells>
  <pageMargins left="0.78740157480314965" right="0.39370078740157483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E54"/>
  <sheetViews>
    <sheetView tabSelected="1" zoomScale="70" zoomScaleNormal="70" workbookViewId="0">
      <selection activeCell="I56" sqref="I56"/>
    </sheetView>
  </sheetViews>
  <sheetFormatPr defaultColWidth="8.7890625" defaultRowHeight="12.3" x14ac:dyDescent="0.4"/>
  <cols>
    <col min="1" max="1" width="8.7890625" style="1"/>
    <col min="2" max="2" width="55.734375" style="1" customWidth="1"/>
    <col min="3" max="3" width="15.734375" style="1" customWidth="1"/>
    <col min="4" max="5" width="20.734375" style="1" customWidth="1"/>
    <col min="6" max="16384" width="8.7890625" style="1"/>
  </cols>
  <sheetData>
    <row r="2" spans="2:5" x14ac:dyDescent="0.4">
      <c r="B2" s="8" t="s">
        <v>34</v>
      </c>
    </row>
    <row r="3" spans="2:5" x14ac:dyDescent="0.4">
      <c r="B3" s="8"/>
    </row>
    <row r="4" spans="2:5" x14ac:dyDescent="0.4">
      <c r="B4" s="8" t="s">
        <v>60</v>
      </c>
    </row>
    <row r="5" spans="2:5" x14ac:dyDescent="0.4">
      <c r="B5" s="8" t="s">
        <v>99</v>
      </c>
    </row>
    <row r="6" spans="2:5" x14ac:dyDescent="0.4">
      <c r="B6" s="8"/>
    </row>
    <row r="7" spans="2:5" ht="12.6" thickBot="1" x14ac:dyDescent="0.45">
      <c r="B7" s="8"/>
    </row>
    <row r="8" spans="2:5" ht="29.05" customHeight="1" thickTop="1" thickBot="1" x14ac:dyDescent="0.45">
      <c r="B8" s="20" t="s">
        <v>0</v>
      </c>
      <c r="C8" s="14" t="s">
        <v>1</v>
      </c>
      <c r="D8" s="76" t="s">
        <v>100</v>
      </c>
      <c r="E8" s="76" t="str">
        <f>'2'!E7</f>
        <v>30 июня 2022 года</v>
      </c>
    </row>
    <row r="9" spans="2:5" ht="12.6" thickTop="1" x14ac:dyDescent="0.4">
      <c r="B9" s="49" t="s">
        <v>61</v>
      </c>
      <c r="C9" s="18"/>
      <c r="D9" s="56"/>
      <c r="E9" s="84"/>
    </row>
    <row r="10" spans="2:5" x14ac:dyDescent="0.4">
      <c r="B10" s="50" t="s">
        <v>62</v>
      </c>
      <c r="C10" s="18"/>
      <c r="D10" s="84">
        <v>1169739</v>
      </c>
      <c r="E10" s="84">
        <v>31081</v>
      </c>
    </row>
    <row r="11" spans="2:5" x14ac:dyDescent="0.4">
      <c r="B11" s="50" t="s">
        <v>63</v>
      </c>
      <c r="C11" s="102"/>
      <c r="D11" s="84">
        <v>89492</v>
      </c>
      <c r="E11" s="84">
        <v>866729</v>
      </c>
    </row>
    <row r="12" spans="2:5" x14ac:dyDescent="0.4">
      <c r="B12" s="50" t="s">
        <v>64</v>
      </c>
      <c r="C12" s="102"/>
      <c r="D12" s="84"/>
      <c r="E12" s="84">
        <v>0</v>
      </c>
    </row>
    <row r="13" spans="2:5" x14ac:dyDescent="0.4">
      <c r="B13" s="50" t="s">
        <v>94</v>
      </c>
      <c r="C13" s="102"/>
      <c r="D13" s="84">
        <v>-1240333</v>
      </c>
      <c r="E13" s="84">
        <v>-120103</v>
      </c>
    </row>
    <row r="14" spans="2:5" x14ac:dyDescent="0.4">
      <c r="B14" s="50" t="s">
        <v>65</v>
      </c>
      <c r="C14" s="102"/>
      <c r="D14" s="84">
        <v>-209240</v>
      </c>
      <c r="E14" s="84">
        <v>-39550</v>
      </c>
    </row>
    <row r="15" spans="2:5" x14ac:dyDescent="0.4">
      <c r="B15" s="50" t="s">
        <v>66</v>
      </c>
      <c r="C15" s="102"/>
      <c r="D15" s="84">
        <v>-146594</v>
      </c>
      <c r="E15" s="84">
        <v>-111206</v>
      </c>
    </row>
    <row r="16" spans="2:5" x14ac:dyDescent="0.4">
      <c r="B16" s="50" t="s">
        <v>67</v>
      </c>
      <c r="C16" s="102"/>
      <c r="D16" s="84">
        <v>-68223</v>
      </c>
      <c r="E16" s="84">
        <v>-56842</v>
      </c>
    </row>
    <row r="17" spans="2:5" ht="12.6" thickBot="1" x14ac:dyDescent="0.45">
      <c r="B17" s="50" t="s">
        <v>68</v>
      </c>
      <c r="C17" s="103"/>
      <c r="D17" s="84">
        <v>-66456</v>
      </c>
      <c r="E17" s="84">
        <v>-965034</v>
      </c>
    </row>
    <row r="18" spans="2:5" ht="24.9" thickBot="1" x14ac:dyDescent="0.45">
      <c r="B18" s="51" t="s">
        <v>69</v>
      </c>
      <c r="C18" s="104"/>
      <c r="D18" s="26">
        <f>SUM(D10:D17)</f>
        <v>-471615</v>
      </c>
      <c r="E18" s="94">
        <f>SUM(E10:E17)</f>
        <v>-394925</v>
      </c>
    </row>
    <row r="19" spans="2:5" x14ac:dyDescent="0.4">
      <c r="B19" s="49"/>
      <c r="C19" s="103"/>
      <c r="D19" s="56"/>
      <c r="E19" s="84"/>
    </row>
    <row r="20" spans="2:5" x14ac:dyDescent="0.4">
      <c r="B20" s="49" t="s">
        <v>70</v>
      </c>
      <c r="C20" s="103"/>
      <c r="D20" s="56"/>
      <c r="E20" s="84"/>
    </row>
    <row r="21" spans="2:5" ht="24.6" x14ac:dyDescent="0.4">
      <c r="B21" s="50" t="s">
        <v>71</v>
      </c>
      <c r="C21" s="103"/>
      <c r="D21" s="56">
        <v>-3469009</v>
      </c>
      <c r="E21" s="84">
        <v>-1650347</v>
      </c>
    </row>
    <row r="22" spans="2:5" x14ac:dyDescent="0.4">
      <c r="B22" s="50" t="s">
        <v>72</v>
      </c>
      <c r="C22" s="103"/>
      <c r="D22" s="27">
        <v>0</v>
      </c>
      <c r="E22" s="84">
        <v>0</v>
      </c>
    </row>
    <row r="23" spans="2:5" x14ac:dyDescent="0.4">
      <c r="B23" s="50" t="s">
        <v>73</v>
      </c>
      <c r="C23" s="102"/>
      <c r="D23" s="27">
        <v>0</v>
      </c>
      <c r="E23" s="84">
        <v>0</v>
      </c>
    </row>
    <row r="24" spans="2:5" x14ac:dyDescent="0.4">
      <c r="B24" s="50" t="s">
        <v>74</v>
      </c>
      <c r="C24" s="102"/>
      <c r="D24" s="27">
        <v>0</v>
      </c>
      <c r="E24" s="84">
        <v>0</v>
      </c>
    </row>
    <row r="25" spans="2:5" x14ac:dyDescent="0.4">
      <c r="B25" s="50" t="s">
        <v>75</v>
      </c>
      <c r="C25" s="102"/>
      <c r="D25" s="27">
        <v>0</v>
      </c>
      <c r="E25" s="84">
        <v>0</v>
      </c>
    </row>
    <row r="26" spans="2:5" x14ac:dyDescent="0.4">
      <c r="B26" s="50" t="s">
        <v>76</v>
      </c>
      <c r="C26" s="102"/>
      <c r="D26" s="27">
        <v>0</v>
      </c>
      <c r="E26" s="84">
        <v>0</v>
      </c>
    </row>
    <row r="27" spans="2:5" x14ac:dyDescent="0.4">
      <c r="B27" s="50" t="s">
        <v>77</v>
      </c>
      <c r="C27" s="102"/>
      <c r="D27" s="27">
        <v>0</v>
      </c>
      <c r="E27" s="84">
        <v>0</v>
      </c>
    </row>
    <row r="28" spans="2:5" x14ac:dyDescent="0.4">
      <c r="B28" s="50" t="s">
        <v>78</v>
      </c>
      <c r="C28" s="102"/>
      <c r="D28" s="27">
        <v>0</v>
      </c>
      <c r="E28" s="84">
        <v>0</v>
      </c>
    </row>
    <row r="29" spans="2:5" ht="12.6" thickBot="1" x14ac:dyDescent="0.45">
      <c r="B29" s="52" t="s">
        <v>79</v>
      </c>
      <c r="C29" s="105"/>
      <c r="D29" s="37">
        <v>0</v>
      </c>
      <c r="E29" s="95">
        <v>0</v>
      </c>
    </row>
    <row r="30" spans="2:5" ht="24.9" thickBot="1" x14ac:dyDescent="0.45">
      <c r="B30" s="53" t="s">
        <v>80</v>
      </c>
      <c r="C30" s="106"/>
      <c r="D30" s="28">
        <f>SUM(D21:D29)</f>
        <v>-3469009</v>
      </c>
      <c r="E30" s="96">
        <f>SUM(E21:E29)</f>
        <v>-1650347</v>
      </c>
    </row>
    <row r="31" spans="2:5" x14ac:dyDescent="0.4">
      <c r="B31" s="50"/>
      <c r="C31" s="102"/>
      <c r="D31" s="56"/>
      <c r="E31" s="97"/>
    </row>
    <row r="32" spans="2:5" x14ac:dyDescent="0.4">
      <c r="B32" s="49" t="s">
        <v>81</v>
      </c>
      <c r="C32" s="102"/>
      <c r="D32" s="56"/>
      <c r="E32" s="97"/>
    </row>
    <row r="33" spans="2:5" x14ac:dyDescent="0.4">
      <c r="B33" s="50" t="s">
        <v>104</v>
      </c>
      <c r="C33" s="102"/>
      <c r="D33" s="56">
        <v>1259376</v>
      </c>
      <c r="E33" s="84">
        <v>0</v>
      </c>
    </row>
    <row r="34" spans="2:5" ht="12.6" thickBot="1" x14ac:dyDescent="0.45">
      <c r="B34" s="50" t="s">
        <v>82</v>
      </c>
      <c r="C34" s="102"/>
      <c r="D34" s="27">
        <v>2675412</v>
      </c>
      <c r="E34" s="84">
        <v>2021916</v>
      </c>
    </row>
    <row r="35" spans="2:5" ht="24.9" thickBot="1" x14ac:dyDescent="0.45">
      <c r="B35" s="51" t="s">
        <v>83</v>
      </c>
      <c r="C35" s="104"/>
      <c r="D35" s="26">
        <f>SUM(D33:D34)</f>
        <v>3934788</v>
      </c>
      <c r="E35" s="94">
        <f>SUM(E33:E34)</f>
        <v>2021916</v>
      </c>
    </row>
    <row r="36" spans="2:5" x14ac:dyDescent="0.4">
      <c r="B36" s="49" t="s">
        <v>84</v>
      </c>
      <c r="C36" s="102"/>
      <c r="D36" s="25">
        <f>D35+D18+D30</f>
        <v>-5836</v>
      </c>
      <c r="E36" s="97">
        <f>E35+E18+E30</f>
        <v>-23356</v>
      </c>
    </row>
    <row r="37" spans="2:5" ht="24.6" x14ac:dyDescent="0.4">
      <c r="B37" s="50" t="s">
        <v>85</v>
      </c>
      <c r="C37" s="102"/>
      <c r="D37" s="56">
        <v>21745</v>
      </c>
      <c r="E37" s="84">
        <v>5761</v>
      </c>
    </row>
    <row r="38" spans="2:5" ht="24.9" thickBot="1" x14ac:dyDescent="0.45">
      <c r="B38" s="50" t="s">
        <v>86</v>
      </c>
      <c r="C38" s="102"/>
      <c r="D38" s="56">
        <v>-4</v>
      </c>
      <c r="E38" s="84">
        <v>7</v>
      </c>
    </row>
    <row r="39" spans="2:5" ht="12.6" thickBot="1" x14ac:dyDescent="0.45">
      <c r="B39" s="51" t="s">
        <v>87</v>
      </c>
      <c r="C39" s="77"/>
      <c r="D39" s="26">
        <v>54231</v>
      </c>
      <c r="E39" s="94">
        <v>26557</v>
      </c>
    </row>
    <row r="40" spans="2:5" ht="12.6" thickBot="1" x14ac:dyDescent="0.45">
      <c r="B40" s="54" t="s">
        <v>88</v>
      </c>
      <c r="C40" s="107">
        <v>6</v>
      </c>
      <c r="D40" s="29">
        <f>D39+D36+D37+D38</f>
        <v>70136</v>
      </c>
      <c r="E40" s="98">
        <f>E39+E36+E37+E38</f>
        <v>8969</v>
      </c>
    </row>
    <row r="41" spans="2:5" ht="12.6" thickTop="1" x14ac:dyDescent="0.4">
      <c r="B41" s="55"/>
      <c r="C41" s="71"/>
      <c r="D41" s="30">
        <f>D40-'1'!D24</f>
        <v>0</v>
      </c>
      <c r="E41" s="30"/>
    </row>
    <row r="42" spans="2:5" x14ac:dyDescent="0.4">
      <c r="C42" s="71"/>
    </row>
    <row r="43" spans="2:5" x14ac:dyDescent="0.4">
      <c r="C43" s="71"/>
    </row>
    <row r="44" spans="2:5" ht="14.5" customHeight="1" x14ac:dyDescent="0.4">
      <c r="B44" s="1" t="s">
        <v>36</v>
      </c>
      <c r="C44" s="71"/>
      <c r="D44" s="108"/>
      <c r="E44" s="108"/>
    </row>
    <row r="45" spans="2:5" x14ac:dyDescent="0.4">
      <c r="D45" s="109" t="str">
        <f>'2'!D32:E32</f>
        <v>Бейсембаев О.Р.</v>
      </c>
      <c r="E45" s="109"/>
    </row>
    <row r="46" spans="2:5" x14ac:dyDescent="0.4">
      <c r="D46" s="13"/>
      <c r="E46" s="13"/>
    </row>
    <row r="49" spans="2:5" x14ac:dyDescent="0.4">
      <c r="B49" s="1" t="s">
        <v>93</v>
      </c>
      <c r="D49" s="108"/>
      <c r="E49" s="108"/>
    </row>
    <row r="50" spans="2:5" ht="14.5" customHeight="1" x14ac:dyDescent="0.4">
      <c r="D50" s="109" t="s">
        <v>37</v>
      </c>
      <c r="E50" s="109"/>
    </row>
    <row r="53" spans="2:5" x14ac:dyDescent="0.4">
      <c r="B53" s="2" t="str">
        <f>'2'!B40</f>
        <v xml:space="preserve">11 августа 2023 года </v>
      </c>
    </row>
    <row r="54" spans="2:5" x14ac:dyDescent="0.4">
      <c r="B54" s="1" t="s">
        <v>38</v>
      </c>
    </row>
  </sheetData>
  <mergeCells count="4">
    <mergeCell ref="D44:E44"/>
    <mergeCell ref="D45:E45"/>
    <mergeCell ref="D49:E49"/>
    <mergeCell ref="D50:E50"/>
  </mergeCells>
  <pageMargins left="0.78740157480314965" right="0.39370078740157483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J44"/>
  <sheetViews>
    <sheetView tabSelected="1" zoomScale="70" zoomScaleNormal="70" workbookViewId="0">
      <selection activeCell="I56" sqref="I56"/>
    </sheetView>
  </sheetViews>
  <sheetFormatPr defaultColWidth="8.7890625" defaultRowHeight="12.3" x14ac:dyDescent="0.4"/>
  <cols>
    <col min="1" max="1" width="8.7890625" style="1"/>
    <col min="2" max="2" width="43.3125" style="1" customWidth="1"/>
    <col min="3" max="3" width="15.734375" style="1" customWidth="1"/>
    <col min="4" max="6" width="20.734375" style="1" customWidth="1"/>
    <col min="7" max="7" width="8.7890625" style="1"/>
    <col min="8" max="8" width="13.15625" style="1" bestFit="1" customWidth="1"/>
    <col min="9" max="9" width="11" style="1" bestFit="1" customWidth="1"/>
    <col min="10" max="16384" width="8.7890625" style="1"/>
  </cols>
  <sheetData>
    <row r="2" spans="2:10" x14ac:dyDescent="0.4">
      <c r="B2" s="8" t="s">
        <v>34</v>
      </c>
    </row>
    <row r="3" spans="2:10" x14ac:dyDescent="0.4">
      <c r="B3" s="8"/>
    </row>
    <row r="4" spans="2:10" x14ac:dyDescent="0.4">
      <c r="B4" s="8" t="s">
        <v>55</v>
      </c>
    </row>
    <row r="5" spans="2:10" x14ac:dyDescent="0.4">
      <c r="B5" s="8" t="s">
        <v>99</v>
      </c>
    </row>
    <row r="6" spans="2:10" ht="12.6" thickBot="1" x14ac:dyDescent="0.45">
      <c r="B6" s="8"/>
    </row>
    <row r="7" spans="2:10" ht="12.9" thickTop="1" thickBot="1" x14ac:dyDescent="0.45">
      <c r="B7" s="20" t="s">
        <v>0</v>
      </c>
      <c r="C7" s="14" t="s">
        <v>1</v>
      </c>
      <c r="D7" s="15" t="s">
        <v>20</v>
      </c>
      <c r="E7" s="15" t="s">
        <v>56</v>
      </c>
      <c r="F7" s="16" t="s">
        <v>57</v>
      </c>
    </row>
    <row r="8" spans="2:10" ht="12.9" thickTop="1" thickBot="1" x14ac:dyDescent="0.45">
      <c r="B8" s="11" t="s">
        <v>96</v>
      </c>
      <c r="C8" s="6"/>
      <c r="D8" s="32">
        <v>62465300</v>
      </c>
      <c r="E8" s="23">
        <v>-2810831</v>
      </c>
      <c r="F8" s="28">
        <f>SUM(D8:E8)</f>
        <v>59654469</v>
      </c>
    </row>
    <row r="9" spans="2:10" ht="12.6" x14ac:dyDescent="0.4">
      <c r="B9" s="45" t="s">
        <v>50</v>
      </c>
      <c r="C9" s="5"/>
      <c r="D9" s="33">
        <v>0</v>
      </c>
      <c r="E9" s="34">
        <v>-1547073</v>
      </c>
      <c r="F9" s="35">
        <f>SUM(D9:E9)</f>
        <v>-1547073</v>
      </c>
    </row>
    <row r="10" spans="2:10" ht="12.9" thickBot="1" x14ac:dyDescent="0.45">
      <c r="B10" s="46" t="s">
        <v>51</v>
      </c>
      <c r="C10" s="7"/>
      <c r="D10" s="36">
        <v>0</v>
      </c>
      <c r="E10" s="36">
        <v>0</v>
      </c>
      <c r="F10" s="37">
        <v>0</v>
      </c>
    </row>
    <row r="11" spans="2:10" ht="12.9" thickBot="1" x14ac:dyDescent="0.45">
      <c r="B11" s="12" t="s">
        <v>58</v>
      </c>
      <c r="C11" s="100"/>
      <c r="D11" s="32">
        <f>SUM(D9:D10)</f>
        <v>0</v>
      </c>
      <c r="E11" s="32">
        <f>SUM(E9:E10)</f>
        <v>-1547073</v>
      </c>
      <c r="F11" s="32">
        <f t="shared" ref="F11:F18" si="0">SUM(D11:E11)</f>
        <v>-1547073</v>
      </c>
    </row>
    <row r="12" spans="2:10" ht="12.6" thickBot="1" x14ac:dyDescent="0.45">
      <c r="B12" s="9" t="s">
        <v>59</v>
      </c>
      <c r="C12" s="60">
        <v>12</v>
      </c>
      <c r="D12" s="38">
        <v>5359888</v>
      </c>
      <c r="E12" s="24">
        <v>0</v>
      </c>
      <c r="F12" s="25">
        <f t="shared" si="0"/>
        <v>5359888</v>
      </c>
      <c r="H12" s="75"/>
      <c r="I12" s="75"/>
      <c r="J12" s="75"/>
    </row>
    <row r="13" spans="2:10" ht="12.6" thickBot="1" x14ac:dyDescent="0.45">
      <c r="B13" s="10" t="s">
        <v>97</v>
      </c>
      <c r="C13" s="62"/>
      <c r="D13" s="39">
        <f>D8+D12</f>
        <v>67825188</v>
      </c>
      <c r="E13" s="39">
        <f>E8+E11</f>
        <v>-4357904</v>
      </c>
      <c r="F13" s="39">
        <f t="shared" si="0"/>
        <v>63467284</v>
      </c>
      <c r="H13" s="75"/>
      <c r="I13" s="75"/>
      <c r="J13" s="75"/>
    </row>
    <row r="14" spans="2:10" ht="12.6" x14ac:dyDescent="0.4">
      <c r="B14" s="45" t="s">
        <v>50</v>
      </c>
      <c r="C14" s="60"/>
      <c r="D14" s="38">
        <v>0</v>
      </c>
      <c r="E14" s="34">
        <f>'2'!D24</f>
        <v>34347</v>
      </c>
      <c r="F14" s="35">
        <f t="shared" si="0"/>
        <v>34347</v>
      </c>
      <c r="H14" s="75"/>
      <c r="I14" s="75"/>
      <c r="J14" s="75"/>
    </row>
    <row r="15" spans="2:10" ht="12.9" thickBot="1" x14ac:dyDescent="0.45">
      <c r="B15" s="45" t="s">
        <v>51</v>
      </c>
      <c r="C15" s="60"/>
      <c r="D15" s="38">
        <v>0</v>
      </c>
      <c r="E15" s="38">
        <v>0</v>
      </c>
      <c r="F15" s="27">
        <f t="shared" si="0"/>
        <v>0</v>
      </c>
      <c r="H15" s="75"/>
      <c r="I15" s="75"/>
      <c r="J15" s="75"/>
    </row>
    <row r="16" spans="2:10" ht="12.6" x14ac:dyDescent="0.4">
      <c r="B16" s="47" t="s">
        <v>58</v>
      </c>
      <c r="C16" s="69"/>
      <c r="D16" s="40">
        <f>SUM(D14:D15)</f>
        <v>0</v>
      </c>
      <c r="E16" s="40">
        <f>SUM(E14:E15)</f>
        <v>34347</v>
      </c>
      <c r="F16" s="41">
        <f t="shared" si="0"/>
        <v>34347</v>
      </c>
      <c r="H16" s="75"/>
      <c r="I16" s="75"/>
      <c r="J16" s="75"/>
    </row>
    <row r="17" spans="2:10" ht="12.6" thickBot="1" x14ac:dyDescent="0.45">
      <c r="B17" s="9" t="s">
        <v>59</v>
      </c>
      <c r="C17" s="60">
        <v>12</v>
      </c>
      <c r="D17" s="24">
        <v>2590930</v>
      </c>
      <c r="E17" s="38">
        <v>0</v>
      </c>
      <c r="F17" s="25">
        <f t="shared" si="0"/>
        <v>2590930</v>
      </c>
      <c r="H17" s="75"/>
      <c r="I17" s="75"/>
      <c r="J17" s="75"/>
    </row>
    <row r="18" spans="2:10" ht="12.6" thickBot="1" x14ac:dyDescent="0.45">
      <c r="B18" s="48" t="s">
        <v>102</v>
      </c>
      <c r="C18" s="101"/>
      <c r="D18" s="42">
        <f>D13+D17</f>
        <v>70416118</v>
      </c>
      <c r="E18" s="43">
        <f>E13+E16</f>
        <v>-4323557</v>
      </c>
      <c r="F18" s="44">
        <f t="shared" si="0"/>
        <v>66092561</v>
      </c>
      <c r="H18" s="75"/>
      <c r="I18" s="75"/>
      <c r="J18" s="75"/>
    </row>
    <row r="19" spans="2:10" ht="12.6" thickTop="1" x14ac:dyDescent="0.4">
      <c r="C19" s="71"/>
      <c r="E19" s="30">
        <f>E18-'1'!D31</f>
        <v>0</v>
      </c>
      <c r="F19" s="30">
        <f>F18-'1'!D32</f>
        <v>0</v>
      </c>
    </row>
    <row r="20" spans="2:10" x14ac:dyDescent="0.4">
      <c r="C20" s="71"/>
    </row>
    <row r="21" spans="2:10" x14ac:dyDescent="0.4">
      <c r="C21" s="71"/>
    </row>
    <row r="22" spans="2:10" ht="14.5" customHeight="1" x14ac:dyDescent="0.4">
      <c r="B22" s="1" t="s">
        <v>36</v>
      </c>
      <c r="C22" s="71"/>
      <c r="D22" s="108"/>
      <c r="E22" s="108"/>
    </row>
    <row r="23" spans="2:10" x14ac:dyDescent="0.4">
      <c r="C23" s="71"/>
      <c r="D23" s="109" t="str">
        <f>'3'!D45:E45</f>
        <v>Бейсембаев О.Р.</v>
      </c>
      <c r="E23" s="109"/>
    </row>
    <row r="24" spans="2:10" x14ac:dyDescent="0.4">
      <c r="C24" s="71"/>
      <c r="D24" s="13"/>
      <c r="E24" s="13"/>
    </row>
    <row r="25" spans="2:10" x14ac:dyDescent="0.4">
      <c r="C25" s="71"/>
    </row>
    <row r="26" spans="2:10" x14ac:dyDescent="0.4">
      <c r="C26" s="71"/>
    </row>
    <row r="27" spans="2:10" x14ac:dyDescent="0.4">
      <c r="B27" s="1" t="s">
        <v>93</v>
      </c>
      <c r="C27" s="71"/>
      <c r="D27" s="108"/>
      <c r="E27" s="108"/>
    </row>
    <row r="28" spans="2:10" ht="14.5" customHeight="1" x14ac:dyDescent="0.4">
      <c r="C28" s="71"/>
      <c r="D28" s="109" t="s">
        <v>37</v>
      </c>
      <c r="E28" s="109"/>
    </row>
    <row r="29" spans="2:10" x14ac:dyDescent="0.4">
      <c r="C29" s="71"/>
    </row>
    <row r="30" spans="2:10" x14ac:dyDescent="0.4">
      <c r="C30" s="71"/>
    </row>
    <row r="31" spans="2:10" x14ac:dyDescent="0.4">
      <c r="B31" s="2" t="str">
        <f>'3'!B53</f>
        <v xml:space="preserve">11 августа 2023 года </v>
      </c>
      <c r="C31" s="71"/>
    </row>
    <row r="32" spans="2:10" x14ac:dyDescent="0.4">
      <c r="B32" s="1" t="s">
        <v>38</v>
      </c>
      <c r="C32" s="71"/>
    </row>
    <row r="33" spans="3:3" x14ac:dyDescent="0.4">
      <c r="C33" s="71"/>
    </row>
    <row r="34" spans="3:3" x14ac:dyDescent="0.4">
      <c r="C34" s="71"/>
    </row>
    <row r="35" spans="3:3" x14ac:dyDescent="0.4">
      <c r="C35" s="71"/>
    </row>
    <row r="36" spans="3:3" x14ac:dyDescent="0.4">
      <c r="C36" s="71"/>
    </row>
    <row r="37" spans="3:3" x14ac:dyDescent="0.4">
      <c r="C37" s="71"/>
    </row>
    <row r="38" spans="3:3" x14ac:dyDescent="0.4">
      <c r="C38" s="71"/>
    </row>
    <row r="39" spans="3:3" x14ac:dyDescent="0.4">
      <c r="C39" s="71"/>
    </row>
    <row r="40" spans="3:3" x14ac:dyDescent="0.4">
      <c r="C40" s="71"/>
    </row>
    <row r="41" spans="3:3" x14ac:dyDescent="0.4">
      <c r="C41" s="71"/>
    </row>
    <row r="42" spans="3:3" x14ac:dyDescent="0.4">
      <c r="C42" s="71"/>
    </row>
    <row r="43" spans="3:3" x14ac:dyDescent="0.4">
      <c r="C43" s="71"/>
    </row>
    <row r="44" spans="3:3" x14ac:dyDescent="0.4">
      <c r="C44" s="71"/>
    </row>
  </sheetData>
  <mergeCells count="4">
    <mergeCell ref="D22:E22"/>
    <mergeCell ref="D23:E23"/>
    <mergeCell ref="D27:E27"/>
    <mergeCell ref="D28:E28"/>
  </mergeCells>
  <pageMargins left="0.78740157480314965" right="0.39370078740157483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'3'!_Hlk1381328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Абдулла Суннатов</dc:creator>
  <cp:lastModifiedBy>Абдулла Суннатов</cp:lastModifiedBy>
  <cp:lastPrinted>2023-08-11T09:49:43Z</cp:lastPrinted>
  <dcterms:created xsi:type="dcterms:W3CDTF">2021-08-19T17:35:33Z</dcterms:created>
  <dcterms:modified xsi:type="dcterms:W3CDTF">2023-08-11T09:50:07Z</dcterms:modified>
</cp:coreProperties>
</file>