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sunnatov\Desktop\КАСЕ 2 кв\"/>
    </mc:Choice>
  </mc:AlternateContent>
  <bookViews>
    <workbookView xWindow="0" yWindow="0" windowWidth="28728" windowHeight="10860" activeTab="1"/>
  </bookViews>
  <sheets>
    <sheet name="1" sheetId="1" r:id="rId1"/>
    <sheet name="2" sheetId="2" r:id="rId2"/>
    <sheet name="3" sheetId="4" r:id="rId3"/>
    <sheet name="4" sheetId="3" r:id="rId4"/>
  </sheets>
  <definedNames>
    <definedName name="_Hlk1381328" localSheetId="2">'3'!$B$23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45" i="1"/>
  <c r="E11" i="2" l="1"/>
  <c r="E18" i="2" s="1"/>
  <c r="E21" i="2" s="1"/>
  <c r="E24" i="2" s="1"/>
  <c r="E27" i="2" s="1"/>
  <c r="E8" i="4" l="1"/>
  <c r="D32" i="2"/>
  <c r="D45" i="4" s="1"/>
  <c r="D23" i="3" s="1"/>
  <c r="D7" i="2" l="1"/>
  <c r="D8" i="4" s="1"/>
  <c r="B40" i="2"/>
  <c r="B53" i="4" s="1"/>
  <c r="B31" i="3" s="1"/>
  <c r="E35" i="4" l="1"/>
  <c r="E30" i="4"/>
  <c r="E18" i="4" l="1"/>
  <c r="E36" i="4" s="1"/>
  <c r="E40" i="4" s="1"/>
  <c r="E41" i="4" s="1"/>
  <c r="D35" i="4" l="1"/>
  <c r="D30" i="4"/>
  <c r="D18" i="4"/>
  <c r="D36" i="4" l="1"/>
  <c r="D40" i="4" s="1"/>
  <c r="D41" i="4" s="1"/>
  <c r="F17" i="3"/>
  <c r="D16" i="3"/>
  <c r="F15" i="3"/>
  <c r="D13" i="3"/>
  <c r="D18" i="3" s="1"/>
  <c r="F12" i="3"/>
  <c r="E11" i="3"/>
  <c r="E13" i="3" s="1"/>
  <c r="D11" i="3"/>
  <c r="F11" i="3" l="1"/>
  <c r="F13" i="3"/>
  <c r="F9" i="3"/>
  <c r="F8" i="3"/>
  <c r="E49" i="1" l="1"/>
  <c r="E40" i="1"/>
  <c r="E33" i="1"/>
  <c r="E26" i="1"/>
  <c r="E18" i="1"/>
  <c r="E27" i="1" l="1"/>
  <c r="E50" i="1"/>
  <c r="D11" i="2"/>
  <c r="D18" i="2" s="1"/>
  <c r="D21" i="2" s="1"/>
  <c r="D24" i="2" s="1"/>
  <c r="D27" i="2" s="1"/>
  <c r="D49" i="1"/>
  <c r="D40" i="1"/>
  <c r="D33" i="1"/>
  <c r="D26" i="1"/>
  <c r="D18" i="1"/>
  <c r="E51" i="1" l="1"/>
  <c r="E14" i="3"/>
  <c r="D50" i="1"/>
  <c r="D27" i="1"/>
  <c r="E52" i="1" l="1"/>
  <c r="D51" i="1"/>
  <c r="F14" i="3"/>
  <c r="E16" i="3"/>
  <c r="D52" i="1" l="1"/>
  <c r="E18" i="3"/>
  <c r="F16" i="3"/>
  <c r="E19" i="3" l="1"/>
  <c r="F18" i="3"/>
  <c r="F19" i="3" s="1"/>
</calcChain>
</file>

<file path=xl/sharedStrings.xml><?xml version="1.0" encoding="utf-8"?>
<sst xmlns="http://schemas.openxmlformats.org/spreadsheetml/2006/main" count="141" uniqueCount="109">
  <si>
    <t>В тыс. тенге</t>
  </si>
  <si>
    <t>Прим.</t>
  </si>
  <si>
    <t>АКТИВЫ</t>
  </si>
  <si>
    <t>Долгосрочные активы</t>
  </si>
  <si>
    <t>Основные средства</t>
  </si>
  <si>
    <t>Нематериальные активы</t>
  </si>
  <si>
    <t>Авансы выданные</t>
  </si>
  <si>
    <t>Расходы будущих периодов</t>
  </si>
  <si>
    <t>Товарно-материальные запасы</t>
  </si>
  <si>
    <t>Денежные средства, ограниченные в использовании</t>
  </si>
  <si>
    <t>Налог на добавленную стоимость к возмещению</t>
  </si>
  <si>
    <t>Итого долгосрочные активы</t>
  </si>
  <si>
    <t>Текущие активы</t>
  </si>
  <si>
    <t>Прочие текущие активы</t>
  </si>
  <si>
    <t>Прочая дебиторская задолженность</t>
  </si>
  <si>
    <t>Краткосрочные банковские вклады</t>
  </si>
  <si>
    <t>Денежные средства и их эквиваленты</t>
  </si>
  <si>
    <t>Итого текущие активы</t>
  </si>
  <si>
    <t>ИТОГО АКТИВЫ</t>
  </si>
  <si>
    <t>КАПИТАЛ И ОБЯЗАТЕЛЬСТВА</t>
  </si>
  <si>
    <t>Капитал</t>
  </si>
  <si>
    <t>Уставный капитал</t>
  </si>
  <si>
    <t xml:space="preserve">Накопленный убыток </t>
  </si>
  <si>
    <t>ИТОГО КАПИТАЛ</t>
  </si>
  <si>
    <t>Долгосрочные обязательства</t>
  </si>
  <si>
    <t>Кредиторская и прочая задолженность</t>
  </si>
  <si>
    <t>Резерв на восстановление участка</t>
  </si>
  <si>
    <t>Отложенное налоговое обязательство</t>
  </si>
  <si>
    <t>Итого долгосрочные обязательства</t>
  </si>
  <si>
    <t>Текущие обязательства</t>
  </si>
  <si>
    <t>Корпоративный подоходный налог к уплате</t>
  </si>
  <si>
    <t>Контрактные обязательства</t>
  </si>
  <si>
    <t>Авансы полученные от акционера за акции Компании</t>
  </si>
  <si>
    <t>Прочие налоги к уплате</t>
  </si>
  <si>
    <t>Итого текущие обязательства</t>
  </si>
  <si>
    <t>ИТОГО ОБЯЗАТЕЛЬСТВА</t>
  </si>
  <si>
    <t>ИТОГО КАПИТАЛ И ОБЯЗАТЕЛЬСТВА</t>
  </si>
  <si>
    <t>АО «ШАЛКИЯЦИНК ЛТД»</t>
  </si>
  <si>
    <t>ОТЧЕТ О ФИНАНСОВОМ ПОЛОЖЕНИИ</t>
  </si>
  <si>
    <t>Генеральный директор</t>
  </si>
  <si>
    <t>Суннатов А. Д.</t>
  </si>
  <si>
    <t>Республика Казахстан, п. Шалкия</t>
  </si>
  <si>
    <t>ОТЧЕТ О ПРИБЫЛЯХ И УБЫТКАХ И ПРОЧЕМ СОВОКУПНОМ ДОХОДЕ</t>
  </si>
  <si>
    <t>Общие и административные расходы</t>
  </si>
  <si>
    <t>Прочие операционные доходы</t>
  </si>
  <si>
    <t>Прочие операционные расходы</t>
  </si>
  <si>
    <t>Операционный убыток</t>
  </si>
  <si>
    <t>Финансовые доходы</t>
  </si>
  <si>
    <t>Финансовые расходы</t>
  </si>
  <si>
    <t>Резерв на обесценение налога на добавленную стоимость к возмещению</t>
  </si>
  <si>
    <t>(Обесценение)/восстановление финансовых активов</t>
  </si>
  <si>
    <t>Чистый доход/(убыток) от курсовой разницы</t>
  </si>
  <si>
    <t>Убыток до налогообложения</t>
  </si>
  <si>
    <t>Расходы по корпоративному подоходному налогу</t>
  </si>
  <si>
    <t>Убыток за год</t>
  </si>
  <si>
    <t>Прочий совокупный доход</t>
  </si>
  <si>
    <t>Итого совокупный убыток за год</t>
  </si>
  <si>
    <t>Убыток на акцию</t>
  </si>
  <si>
    <t>Базовый и разводненный убыток за год на акцию, в тенге</t>
  </si>
  <si>
    <t>ОТЧЕТ ОБ ИЗМЕНЕНИЯХ В КАПИТАЛЕ</t>
  </si>
  <si>
    <t>Накопленный убыток</t>
  </si>
  <si>
    <t>Итого капитал</t>
  </si>
  <si>
    <t>Итого совокупный убыток</t>
  </si>
  <si>
    <t>Выпуск акций</t>
  </si>
  <si>
    <t xml:space="preserve">ОТЧЕТ О ДВИЖЕНИИ ДЕНЕЖНЫХ СРЕДСТВ </t>
  </si>
  <si>
    <t xml:space="preserve">ДЕНЕЖНЫЕ ПОТОКИ ОТ ОПЕРАЦИОННОЙ ДЕЯТЕЛЬНОСТИ </t>
  </si>
  <si>
    <t>Денежные поступления от покупателей</t>
  </si>
  <si>
    <t>Прочие денежные поступления</t>
  </si>
  <si>
    <t>Проценты полученные</t>
  </si>
  <si>
    <t>Денежные платежи поставщикам</t>
  </si>
  <si>
    <t>Денежные платежи работникам</t>
  </si>
  <si>
    <t>Прочие налоги и выплаты</t>
  </si>
  <si>
    <t>Прочие выплаты</t>
  </si>
  <si>
    <t>Денежные средства, использованные в операционной деятельности</t>
  </si>
  <si>
    <t>ДЕНЕЖНЫЕ ПОТОКИ ОТ ИНВЕСТИЦИОННОЙ ДЕЯТЕЛЬНОСТИ:</t>
  </si>
  <si>
    <t xml:space="preserve">Приобретение основных средств, нематериальных активов, долгосрочных ТМЗ </t>
  </si>
  <si>
    <t>Реализация прочих внеоборотных финансовых активов</t>
  </si>
  <si>
    <t>Поступления от продажи основных средств</t>
  </si>
  <si>
    <t>Увеличение денежных средств, ограниченных в использовании</t>
  </si>
  <si>
    <t>Погашение займа, выданного связанной стороне</t>
  </si>
  <si>
    <t>Предоставление займа связанной стороне</t>
  </si>
  <si>
    <t>Размещение банковских вкладов</t>
  </si>
  <si>
    <t>Закрытие банковских вкладов</t>
  </si>
  <si>
    <t>Прочие выплаты по инвестиционной деятельности</t>
  </si>
  <si>
    <t>Денежные средства, использованные в инвестиционной деятельности</t>
  </si>
  <si>
    <t>ДЕНЕЖНЫЕ ПОТОКИ ОТ ФИНАНСОВОЙ ДЕЯТЕЛЬНОСТИ:</t>
  </si>
  <si>
    <t>Размещение собственных акций</t>
  </si>
  <si>
    <t>Денежные средства, полученные от финансовой деятельности</t>
  </si>
  <si>
    <t>Чистое уменьшение денежных средств и их эквивалентов</t>
  </si>
  <si>
    <t>Эффект изменения обменного курса на денежные средства и их эквиваленты</t>
  </si>
  <si>
    <t>Эффект восстановления резерва по денежным средствам и их эквивалентам</t>
  </si>
  <si>
    <t>Денежные средства и их эквиваленты на начало года</t>
  </si>
  <si>
    <t>Денежные средства и их эквиваленты на конец года</t>
  </si>
  <si>
    <t>31 декабря 2021 года</t>
  </si>
  <si>
    <t xml:space="preserve">Долгосрочные займы полученные </t>
  </si>
  <si>
    <t>Бейсембаев О.Р.</t>
  </si>
  <si>
    <t>На 1 января 2021 года</t>
  </si>
  <si>
    <t xml:space="preserve">На 31 декабря 2021 года </t>
  </si>
  <si>
    <t>Краткосрочные вознаграждения к выплате</t>
  </si>
  <si>
    <t>Прочие краткосрочные обязательства</t>
  </si>
  <si>
    <t>Главный бухгалтер</t>
  </si>
  <si>
    <t>17 / 18</t>
  </si>
  <si>
    <t>30 июня 2022 года</t>
  </si>
  <si>
    <t xml:space="preserve">12 августа 2022 года </t>
  </si>
  <si>
    <t>ПО СОСТОЯНИЮ НА 30 ИЮНЯ 2022 ГОДА</t>
  </si>
  <si>
    <t>ЗА 6 МЕСЯЦЕВ, ЗАКОНЧИВШИХСЯ 30 ИЮНЯ 2022 ГОДА</t>
  </si>
  <si>
    <t>30 июня 2021 года</t>
  </si>
  <si>
    <t xml:space="preserve">Проценты уплаченные </t>
  </si>
  <si>
    <t>На 30 июня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</si>
</sst>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(* #,##0.00_);_(* \(#,##0.00\);_(* &quot;-&quot;??_);_(@_)"/>
    <numFmt numFmtId="165" formatCode="_(* #,##0_);_(* \(#,##0\);_(* &quot;-&quot;??_);_(@_)"/>
    <numFmt numFmtId="166" formatCode="_-* #,##0\ _₽_-;\-* #,##0\ _₽_-;_-* &quot;-&quot;??\ _₽_-;_-@_-"/>
    <numFmt numFmtId="167" formatCode="_-* #,##0_р_._-;\-* #,##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4" fontId="11" fillId="0" borderId="0" applyFont="0" applyFill="0" applyBorder="0" applyAlignment="0" applyProtection="0"/>
    <xf numFmtId="0" fontId="12" fillId="0" borderId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top"/>
    </xf>
    <xf numFmtId="0" fontId="2" fillId="0" borderId="4" xfId="0" applyFont="1" applyBorder="1"/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5" fontId="3" fillId="0" borderId="4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165" fontId="3" fillId="0" borderId="2" xfId="0" applyNumberFormat="1" applyFont="1" applyBorder="1" applyAlignment="1">
      <alignment horizontal="right" vertical="center" wrapText="1"/>
    </xf>
    <xf numFmtId="165" fontId="2" fillId="0" borderId="0" xfId="0" applyNumberFormat="1" applyFont="1"/>
    <xf numFmtId="14" fontId="5" fillId="0" borderId="1" xfId="0" applyNumberFormat="1" applyFont="1" applyBorder="1" applyAlignment="1">
      <alignment horizontal="right" vertical="center" wrapText="1"/>
    </xf>
    <xf numFmtId="165" fontId="5" fillId="0" borderId="4" xfId="0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 wrapText="1"/>
    </xf>
    <xf numFmtId="165" fontId="4" fillId="0" borderId="4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/>
    </xf>
    <xf numFmtId="165" fontId="5" fillId="0" borderId="3" xfId="0" applyNumberFormat="1" applyFont="1" applyBorder="1" applyAlignment="1">
      <alignment horizontal="right" vertical="center"/>
    </xf>
    <xf numFmtId="165" fontId="4" fillId="0" borderId="6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 wrapText="1"/>
    </xf>
    <xf numFmtId="165" fontId="5" fillId="0" borderId="7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/>
    <xf numFmtId="165" fontId="2" fillId="0" borderId="0" xfId="0" applyNumberFormat="1" applyFont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5" fontId="2" fillId="0" borderId="0" xfId="0" applyNumberFormat="1" applyFont="1" applyFill="1" applyAlignment="1">
      <alignment horizontal="right" vertical="center"/>
    </xf>
    <xf numFmtId="165" fontId="2" fillId="0" borderId="3" xfId="0" applyNumberFormat="1" applyFont="1" applyFill="1" applyBorder="1" applyAlignment="1">
      <alignment horizontal="right" vertical="center"/>
    </xf>
    <xf numFmtId="165" fontId="2" fillId="0" borderId="4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4" fontId="2" fillId="0" borderId="0" xfId="0" applyNumberFormat="1" applyFont="1"/>
    <xf numFmtId="0" fontId="4" fillId="0" borderId="0" xfId="0" applyFont="1" applyFill="1" applyAlignment="1">
      <alignment horizontal="center" vertical="center"/>
    </xf>
    <xf numFmtId="165" fontId="10" fillId="0" borderId="0" xfId="0" applyNumberFormat="1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65" fontId="10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5" fontId="2" fillId="0" borderId="0" xfId="1" applyNumberFormat="1" applyFont="1" applyFill="1"/>
    <xf numFmtId="165" fontId="2" fillId="0" borderId="4" xfId="1" applyNumberFormat="1" applyFont="1" applyFill="1" applyBorder="1"/>
    <xf numFmtId="0" fontId="2" fillId="0" borderId="3" xfId="0" applyFont="1" applyFill="1" applyBorder="1"/>
    <xf numFmtId="165" fontId="3" fillId="0" borderId="3" xfId="1" applyNumberFormat="1" applyFont="1" applyFill="1" applyBorder="1"/>
    <xf numFmtId="0" fontId="2" fillId="0" borderId="0" xfId="0" applyFont="1" applyFill="1"/>
    <xf numFmtId="0" fontId="2" fillId="0" borderId="4" xfId="0" applyFont="1" applyFill="1" applyBorder="1"/>
    <xf numFmtId="165" fontId="10" fillId="0" borderId="0" xfId="1" applyNumberFormat="1" applyFont="1" applyFill="1"/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wrapText="1"/>
    </xf>
    <xf numFmtId="166" fontId="2" fillId="0" borderId="0" xfId="1" applyNumberFormat="1" applyFont="1"/>
    <xf numFmtId="167" fontId="10" fillId="0" borderId="0" xfId="4" applyNumberFormat="1" applyFont="1" applyFill="1" applyBorder="1" applyAlignment="1">
      <alignment horizontal="left"/>
    </xf>
    <xf numFmtId="14" fontId="3" fillId="0" borderId="1" xfId="0" applyNumberFormat="1" applyFont="1" applyBorder="1" applyAlignment="1">
      <alignment horizontal="right" vertical="center" wrapText="1"/>
    </xf>
    <xf numFmtId="3" fontId="2" fillId="0" borderId="0" xfId="0" applyNumberFormat="1" applyFont="1"/>
    <xf numFmtId="0" fontId="2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right" vertical="center"/>
    </xf>
    <xf numFmtId="165" fontId="3" fillId="0" borderId="4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right" vertical="center"/>
    </xf>
    <xf numFmtId="165" fontId="2" fillId="0" borderId="0" xfId="0" applyNumberFormat="1" applyFont="1" applyFill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6">
    <cellStyle name="Comma 3" xfId="2"/>
    <cellStyle name="Normal 123" xfId="5"/>
    <cellStyle name="Normal 3" xfId="3"/>
    <cellStyle name="Обычный" xfId="0" builtinId="0"/>
    <cellStyle name="Финансовый" xfId="1" builtinId="3"/>
    <cellStyle name="Финансовый 3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2:F70"/>
  <sheetViews>
    <sheetView zoomScale="60" zoomScaleNormal="70" workbookViewId="0">
      <selection activeCell="D44" activeCellId="1" sqref="D38 D44"/>
    </sheetView>
  </sheetViews>
  <sheetFormatPr defaultColWidth="8.77734375" defaultRowHeight="13.2" x14ac:dyDescent="0.25"/>
  <cols>
    <col min="1" max="1" width="8.77734375" style="1"/>
    <col min="2" max="2" width="55.77734375" style="1" customWidth="1"/>
    <col min="3" max="3" width="11.77734375" style="1" customWidth="1"/>
    <col min="4" max="5" width="21.77734375" style="1" customWidth="1"/>
    <col min="6" max="16384" width="8.77734375" style="1"/>
  </cols>
  <sheetData>
    <row r="2" spans="2:5" x14ac:dyDescent="0.25">
      <c r="B2" s="9" t="s">
        <v>37</v>
      </c>
    </row>
    <row r="3" spans="2:5" x14ac:dyDescent="0.25">
      <c r="B3" s="9"/>
    </row>
    <row r="4" spans="2:5" x14ac:dyDescent="0.25">
      <c r="B4" s="9" t="s">
        <v>38</v>
      </c>
    </row>
    <row r="5" spans="2:5" x14ac:dyDescent="0.25">
      <c r="B5" s="9" t="s">
        <v>104</v>
      </c>
    </row>
    <row r="6" spans="2:5" x14ac:dyDescent="0.25">
      <c r="B6" s="9"/>
    </row>
    <row r="7" spans="2:5" ht="13.8" thickBot="1" x14ac:dyDescent="0.3">
      <c r="B7" s="12"/>
      <c r="C7" s="5"/>
      <c r="D7" s="5"/>
      <c r="E7" s="5"/>
    </row>
    <row r="8" spans="2:5" ht="27.6" customHeight="1" thickBot="1" x14ac:dyDescent="0.3">
      <c r="B8" s="29" t="s">
        <v>0</v>
      </c>
      <c r="C8" s="27" t="s">
        <v>1</v>
      </c>
      <c r="D8" s="20" t="s">
        <v>102</v>
      </c>
      <c r="E8" s="20" t="s">
        <v>93</v>
      </c>
    </row>
    <row r="9" spans="2:5" x14ac:dyDescent="0.25">
      <c r="B9" s="9" t="s">
        <v>2</v>
      </c>
      <c r="C9" s="2"/>
      <c r="D9" s="2"/>
      <c r="E9" s="2"/>
    </row>
    <row r="10" spans="2:5" x14ac:dyDescent="0.25">
      <c r="B10" s="9" t="s">
        <v>3</v>
      </c>
      <c r="C10" s="88"/>
      <c r="D10" s="88"/>
      <c r="E10" s="88"/>
    </row>
    <row r="11" spans="2:5" x14ac:dyDescent="0.25">
      <c r="B11" s="10" t="s">
        <v>4</v>
      </c>
      <c r="C11" s="98"/>
      <c r="D11" s="84">
        <v>49951541</v>
      </c>
      <c r="E11" s="84">
        <v>48465067</v>
      </c>
    </row>
    <row r="12" spans="2:5" x14ac:dyDescent="0.25">
      <c r="B12" s="10" t="s">
        <v>5</v>
      </c>
      <c r="C12" s="73"/>
      <c r="D12" s="84">
        <v>81630</v>
      </c>
      <c r="E12" s="84">
        <v>88301</v>
      </c>
    </row>
    <row r="13" spans="2:5" x14ac:dyDescent="0.25">
      <c r="B13" s="10" t="s">
        <v>6</v>
      </c>
      <c r="C13" s="73"/>
      <c r="D13" s="84">
        <v>8589777.7905599996</v>
      </c>
      <c r="E13" s="84">
        <v>7982357</v>
      </c>
    </row>
    <row r="14" spans="2:5" x14ac:dyDescent="0.25">
      <c r="B14" s="10" t="s">
        <v>7</v>
      </c>
      <c r="C14" s="73">
        <v>11</v>
      </c>
      <c r="D14" s="84">
        <v>4754976</v>
      </c>
      <c r="E14" s="84">
        <v>4733360</v>
      </c>
    </row>
    <row r="15" spans="2:5" x14ac:dyDescent="0.25">
      <c r="B15" s="10" t="s">
        <v>8</v>
      </c>
      <c r="C15" s="73">
        <v>9</v>
      </c>
      <c r="D15" s="84">
        <v>3580549</v>
      </c>
      <c r="E15" s="84">
        <v>3567469</v>
      </c>
    </row>
    <row r="16" spans="2:5" x14ac:dyDescent="0.25">
      <c r="B16" s="10" t="s">
        <v>9</v>
      </c>
      <c r="C16" s="73">
        <v>8</v>
      </c>
      <c r="D16" s="84">
        <v>1320583</v>
      </c>
      <c r="E16" s="84">
        <v>952235</v>
      </c>
    </row>
    <row r="17" spans="2:5" ht="13.8" thickBot="1" x14ac:dyDescent="0.3">
      <c r="B17" s="10" t="s">
        <v>10</v>
      </c>
      <c r="C17" s="73">
        <v>10</v>
      </c>
      <c r="D17" s="85">
        <v>2516675</v>
      </c>
      <c r="E17" s="84">
        <v>2935040</v>
      </c>
    </row>
    <row r="18" spans="2:5" ht="13.8" thickBot="1" x14ac:dyDescent="0.3">
      <c r="B18" s="11" t="s">
        <v>11</v>
      </c>
      <c r="C18" s="86"/>
      <c r="D18" s="87">
        <f>SUM(D11:D17)</f>
        <v>70795731.790560007</v>
      </c>
      <c r="E18" s="87">
        <f>SUM(E11:E17)</f>
        <v>68723829</v>
      </c>
    </row>
    <row r="19" spans="2:5" x14ac:dyDescent="0.25">
      <c r="B19" s="4"/>
      <c r="C19" s="88"/>
      <c r="D19" s="84"/>
      <c r="E19" s="84"/>
    </row>
    <row r="20" spans="2:5" x14ac:dyDescent="0.25">
      <c r="B20" s="9" t="s">
        <v>12</v>
      </c>
      <c r="C20" s="88"/>
      <c r="D20" s="84"/>
      <c r="E20" s="84"/>
    </row>
    <row r="21" spans="2:5" x14ac:dyDescent="0.25">
      <c r="B21" s="10" t="s">
        <v>6</v>
      </c>
      <c r="C21" s="73">
        <v>7</v>
      </c>
      <c r="D21" s="84">
        <v>7176</v>
      </c>
      <c r="E21" s="84">
        <v>168311</v>
      </c>
    </row>
    <row r="22" spans="2:5" x14ac:dyDescent="0.25">
      <c r="B22" s="10" t="s">
        <v>13</v>
      </c>
      <c r="C22" s="73"/>
      <c r="D22" s="84">
        <v>72386</v>
      </c>
      <c r="E22" s="84">
        <v>131477</v>
      </c>
    </row>
    <row r="23" spans="2:5" x14ac:dyDescent="0.25">
      <c r="B23" s="10" t="s">
        <v>14</v>
      </c>
      <c r="C23" s="73"/>
      <c r="D23" s="84">
        <v>457469</v>
      </c>
      <c r="E23" s="84">
        <v>17408</v>
      </c>
    </row>
    <row r="24" spans="2:5" x14ac:dyDescent="0.25">
      <c r="B24" s="10" t="s">
        <v>15</v>
      </c>
      <c r="C24" s="73"/>
      <c r="D24" s="84"/>
      <c r="E24" s="84"/>
    </row>
    <row r="25" spans="2:5" ht="13.8" thickBot="1" x14ac:dyDescent="0.3">
      <c r="B25" s="10" t="s">
        <v>16</v>
      </c>
      <c r="C25" s="73">
        <v>6</v>
      </c>
      <c r="D25" s="85">
        <v>8969</v>
      </c>
      <c r="E25" s="85">
        <v>26557</v>
      </c>
    </row>
    <row r="26" spans="2:5" ht="13.8" thickBot="1" x14ac:dyDescent="0.3">
      <c r="B26" s="11" t="s">
        <v>17</v>
      </c>
      <c r="C26" s="86"/>
      <c r="D26" s="87">
        <f>SUM(D21:D25)</f>
        <v>546000</v>
      </c>
      <c r="E26" s="87">
        <f>SUM(E21:E25)</f>
        <v>343753</v>
      </c>
    </row>
    <row r="27" spans="2:5" ht="13.8" thickBot="1" x14ac:dyDescent="0.3">
      <c r="B27" s="12" t="s">
        <v>18</v>
      </c>
      <c r="C27" s="89"/>
      <c r="D27" s="87">
        <f>D18+D26</f>
        <v>71341731.790560007</v>
      </c>
      <c r="E27" s="87">
        <f>E18+E26</f>
        <v>69067582</v>
      </c>
    </row>
    <row r="28" spans="2:5" x14ac:dyDescent="0.25">
      <c r="B28" s="4"/>
      <c r="C28" s="88"/>
      <c r="D28" s="84"/>
      <c r="E28" s="84"/>
    </row>
    <row r="29" spans="2:5" x14ac:dyDescent="0.25">
      <c r="B29" s="9" t="s">
        <v>19</v>
      </c>
      <c r="C29" s="73"/>
      <c r="D29" s="84"/>
      <c r="E29" s="84"/>
    </row>
    <row r="30" spans="2:5" x14ac:dyDescent="0.25">
      <c r="B30" s="9" t="s">
        <v>20</v>
      </c>
      <c r="C30" s="81"/>
      <c r="D30" s="84"/>
      <c r="E30" s="84"/>
    </row>
    <row r="31" spans="2:5" x14ac:dyDescent="0.25">
      <c r="B31" s="10" t="s">
        <v>21</v>
      </c>
      <c r="C31" s="73">
        <v>12</v>
      </c>
      <c r="D31" s="84">
        <v>64487216</v>
      </c>
      <c r="E31" s="84">
        <v>62465300</v>
      </c>
    </row>
    <row r="32" spans="2:5" ht="13.8" thickBot="1" x14ac:dyDescent="0.3">
      <c r="B32" s="13" t="s">
        <v>22</v>
      </c>
      <c r="C32" s="79"/>
      <c r="D32" s="85">
        <v>-3325475.1724200002</v>
      </c>
      <c r="E32" s="85">
        <v>-2810830.80088</v>
      </c>
    </row>
    <row r="33" spans="2:6" ht="13.8" thickBot="1" x14ac:dyDescent="0.3">
      <c r="B33" s="12" t="s">
        <v>23</v>
      </c>
      <c r="C33" s="80"/>
      <c r="D33" s="87">
        <f>SUM(D31:D32)</f>
        <v>61161740.827579997</v>
      </c>
      <c r="E33" s="87">
        <f>SUM(E31:E32)</f>
        <v>59654469.19912</v>
      </c>
    </row>
    <row r="34" spans="2:6" x14ac:dyDescent="0.25">
      <c r="B34" s="3"/>
      <c r="C34" s="73"/>
      <c r="D34" s="84"/>
      <c r="E34" s="84"/>
    </row>
    <row r="35" spans="2:6" x14ac:dyDescent="0.25">
      <c r="B35" s="9" t="s">
        <v>24</v>
      </c>
      <c r="C35" s="81"/>
      <c r="D35" s="84"/>
      <c r="E35" s="84"/>
    </row>
    <row r="36" spans="2:6" x14ac:dyDescent="0.25">
      <c r="B36" s="10" t="s">
        <v>25</v>
      </c>
      <c r="C36" s="73">
        <v>14</v>
      </c>
      <c r="D36" s="84">
        <v>343055</v>
      </c>
      <c r="E36" s="90">
        <v>416392</v>
      </c>
    </row>
    <row r="37" spans="2:6" x14ac:dyDescent="0.25">
      <c r="B37" s="10" t="s">
        <v>26</v>
      </c>
      <c r="C37" s="73">
        <v>13</v>
      </c>
      <c r="D37" s="84">
        <v>277576</v>
      </c>
      <c r="E37" s="84">
        <v>271835</v>
      </c>
    </row>
    <row r="38" spans="2:6" x14ac:dyDescent="0.25">
      <c r="B38" s="95" t="s">
        <v>94</v>
      </c>
      <c r="C38" s="73">
        <v>15</v>
      </c>
      <c r="D38" s="84">
        <v>8373044.9675200004</v>
      </c>
      <c r="E38" s="84">
        <v>7620379</v>
      </c>
    </row>
    <row r="39" spans="2:6" ht="13.8" thickBot="1" x14ac:dyDescent="0.3">
      <c r="B39" s="13" t="s">
        <v>27</v>
      </c>
      <c r="C39" s="79"/>
      <c r="D39" s="85">
        <v>431227</v>
      </c>
      <c r="E39" s="85">
        <v>431227</v>
      </c>
      <c r="F39" s="94"/>
    </row>
    <row r="40" spans="2:6" ht="13.8" thickBot="1" x14ac:dyDescent="0.3">
      <c r="B40" s="12" t="s">
        <v>28</v>
      </c>
      <c r="C40" s="80"/>
      <c r="D40" s="87">
        <f>SUM(D36:D39)</f>
        <v>9424902.9675200004</v>
      </c>
      <c r="E40" s="87">
        <f>SUM(E36:E39)</f>
        <v>8739833</v>
      </c>
      <c r="F40" s="94"/>
    </row>
    <row r="41" spans="2:6" x14ac:dyDescent="0.25">
      <c r="B41" s="9"/>
      <c r="C41" s="91"/>
      <c r="D41" s="92"/>
      <c r="E41" s="92"/>
      <c r="F41" s="94"/>
    </row>
    <row r="42" spans="2:6" x14ac:dyDescent="0.25">
      <c r="B42" s="9" t="s">
        <v>29</v>
      </c>
      <c r="C42" s="93"/>
      <c r="D42" s="92"/>
      <c r="E42" s="92"/>
      <c r="F42" s="94"/>
    </row>
    <row r="43" spans="2:6" x14ac:dyDescent="0.25">
      <c r="B43" s="10" t="s">
        <v>30</v>
      </c>
      <c r="C43" s="73"/>
      <c r="D43" s="84">
        <v>0</v>
      </c>
      <c r="E43" s="84">
        <v>0</v>
      </c>
      <c r="F43" s="94"/>
    </row>
    <row r="44" spans="2:6" x14ac:dyDescent="0.25">
      <c r="B44" s="10" t="s">
        <v>98</v>
      </c>
      <c r="C44" s="73">
        <v>15</v>
      </c>
      <c r="D44" s="84">
        <v>12829</v>
      </c>
      <c r="E44" s="84">
        <v>7060</v>
      </c>
      <c r="F44" s="94"/>
    </row>
    <row r="45" spans="2:6" x14ac:dyDescent="0.25">
      <c r="B45" s="10" t="s">
        <v>25</v>
      </c>
      <c r="C45" s="73">
        <v>14</v>
      </c>
      <c r="D45" s="84">
        <f>694761-45025</f>
        <v>649736</v>
      </c>
      <c r="E45" s="90">
        <v>600036</v>
      </c>
    </row>
    <row r="46" spans="2:6" x14ac:dyDescent="0.25">
      <c r="B46" s="10" t="s">
        <v>31</v>
      </c>
      <c r="C46" s="81"/>
      <c r="D46" s="84">
        <v>2338</v>
      </c>
      <c r="E46" s="84">
        <v>133</v>
      </c>
    </row>
    <row r="47" spans="2:6" x14ac:dyDescent="0.25">
      <c r="B47" s="10" t="s">
        <v>99</v>
      </c>
      <c r="C47" s="73"/>
      <c r="D47" s="84">
        <f>30185.62712-D44+45025</f>
        <v>62381.627120000005</v>
      </c>
      <c r="E47" s="84">
        <v>32828</v>
      </c>
    </row>
    <row r="48" spans="2:6" ht="13.8" thickBot="1" x14ac:dyDescent="0.3">
      <c r="B48" s="10" t="s">
        <v>33</v>
      </c>
      <c r="C48" s="73"/>
      <c r="D48" s="84">
        <v>27803.291929999999</v>
      </c>
      <c r="E48" s="84">
        <v>33223</v>
      </c>
    </row>
    <row r="49" spans="2:5" ht="13.8" thickBot="1" x14ac:dyDescent="0.3">
      <c r="B49" s="11" t="s">
        <v>34</v>
      </c>
      <c r="C49" s="99"/>
      <c r="D49" s="100">
        <f>SUM(D43:D48)</f>
        <v>755087.91904999991</v>
      </c>
      <c r="E49" s="100">
        <f>SUM(E43:E48)</f>
        <v>673280</v>
      </c>
    </row>
    <row r="50" spans="2:5" ht="13.8" thickBot="1" x14ac:dyDescent="0.3">
      <c r="B50" s="12" t="s">
        <v>35</v>
      </c>
      <c r="C50" s="80"/>
      <c r="D50" s="101">
        <f>D40+D49</f>
        <v>10179990.886570001</v>
      </c>
      <c r="E50" s="101">
        <f>E40+E49</f>
        <v>9413113</v>
      </c>
    </row>
    <row r="51" spans="2:5" ht="13.8" thickBot="1" x14ac:dyDescent="0.3">
      <c r="B51" s="14" t="s">
        <v>36</v>
      </c>
      <c r="C51" s="102"/>
      <c r="D51" s="103">
        <f>D50+D33</f>
        <v>71341731.714149997</v>
      </c>
      <c r="E51" s="103">
        <f>E50+E33</f>
        <v>69067582.19912</v>
      </c>
    </row>
    <row r="52" spans="2:5" ht="13.8" thickTop="1" x14ac:dyDescent="0.25">
      <c r="C52" s="88"/>
      <c r="D52" s="104">
        <f>D51-D27</f>
        <v>-7.6410010457038879E-2</v>
      </c>
      <c r="E52" s="104">
        <f>E51-E27</f>
        <v>0.19912000000476837</v>
      </c>
    </row>
    <row r="53" spans="2:5" x14ac:dyDescent="0.25">
      <c r="C53" s="88"/>
      <c r="D53" s="88"/>
      <c r="E53" s="88"/>
    </row>
    <row r="55" spans="2:5" ht="14.55" customHeight="1" x14ac:dyDescent="0.25">
      <c r="B55" s="1" t="s">
        <v>39</v>
      </c>
      <c r="D55" s="105"/>
      <c r="E55" s="105"/>
    </row>
    <row r="56" spans="2:5" x14ac:dyDescent="0.25">
      <c r="D56" s="106" t="s">
        <v>95</v>
      </c>
      <c r="E56" s="106"/>
    </row>
    <row r="57" spans="2:5" x14ac:dyDescent="0.25">
      <c r="D57" s="15"/>
      <c r="E57" s="15"/>
    </row>
    <row r="60" spans="2:5" x14ac:dyDescent="0.25">
      <c r="B60" s="1" t="s">
        <v>100</v>
      </c>
      <c r="D60" s="105"/>
      <c r="E60" s="105"/>
    </row>
    <row r="61" spans="2:5" ht="14.55" customHeight="1" x14ac:dyDescent="0.25">
      <c r="D61" s="106" t="s">
        <v>40</v>
      </c>
      <c r="E61" s="106"/>
    </row>
    <row r="64" spans="2:5" x14ac:dyDescent="0.25">
      <c r="B64" s="2" t="s">
        <v>103</v>
      </c>
    </row>
    <row r="65" spans="2:4" x14ac:dyDescent="0.25">
      <c r="B65" s="1" t="s">
        <v>41</v>
      </c>
    </row>
    <row r="67" spans="2:4" x14ac:dyDescent="0.25">
      <c r="D67" s="40"/>
    </row>
    <row r="69" spans="2:4" x14ac:dyDescent="0.25">
      <c r="D69" s="40"/>
    </row>
    <row r="70" spans="2:4" x14ac:dyDescent="0.25">
      <c r="D70" s="72"/>
    </row>
  </sheetData>
  <mergeCells count="4">
    <mergeCell ref="D60:E60"/>
    <mergeCell ref="D61:E61"/>
    <mergeCell ref="D55:E55"/>
    <mergeCell ref="D56:E56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2:F41"/>
  <sheetViews>
    <sheetView tabSelected="1" zoomScale="85" zoomScaleNormal="85" workbookViewId="0">
      <selection activeCell="D33" sqref="D33"/>
    </sheetView>
  </sheetViews>
  <sheetFormatPr defaultColWidth="8.77734375" defaultRowHeight="13.2" x14ac:dyDescent="0.25"/>
  <cols>
    <col min="1" max="1" width="8.77734375" style="1"/>
    <col min="2" max="2" width="55.77734375" style="1" customWidth="1"/>
    <col min="3" max="3" width="15.77734375" style="1" customWidth="1"/>
    <col min="4" max="5" width="20.77734375" style="1" customWidth="1"/>
    <col min="6" max="16384" width="8.77734375" style="1"/>
  </cols>
  <sheetData>
    <row r="2" spans="2:6" x14ac:dyDescent="0.25">
      <c r="B2" s="9" t="s">
        <v>37</v>
      </c>
    </row>
    <row r="3" spans="2:6" x14ac:dyDescent="0.25">
      <c r="B3" s="9"/>
    </row>
    <row r="4" spans="2:6" x14ac:dyDescent="0.25">
      <c r="B4" s="9" t="s">
        <v>42</v>
      </c>
    </row>
    <row r="5" spans="2:6" x14ac:dyDescent="0.25">
      <c r="B5" s="9" t="s">
        <v>105</v>
      </c>
    </row>
    <row r="6" spans="2:6" ht="13.8" thickBot="1" x14ac:dyDescent="0.3">
      <c r="B6" s="9"/>
    </row>
    <row r="7" spans="2:6" ht="14.4" thickTop="1" thickBot="1" x14ac:dyDescent="0.3">
      <c r="B7" s="30" t="s">
        <v>0</v>
      </c>
      <c r="C7" s="16" t="s">
        <v>1</v>
      </c>
      <c r="D7" s="41" t="str">
        <f>'1'!D8</f>
        <v>30 июня 2022 года</v>
      </c>
      <c r="E7" s="41" t="s">
        <v>106</v>
      </c>
    </row>
    <row r="8" spans="2:6" ht="13.8" thickTop="1" x14ac:dyDescent="0.25">
      <c r="B8" s="10" t="s">
        <v>43</v>
      </c>
      <c r="C8" s="73">
        <v>16</v>
      </c>
      <c r="D8" s="68">
        <v>-241047</v>
      </c>
      <c r="E8" s="68">
        <v>-224840</v>
      </c>
    </row>
    <row r="9" spans="2:6" x14ac:dyDescent="0.25">
      <c r="B9" s="10" t="s">
        <v>44</v>
      </c>
      <c r="C9" s="73">
        <v>17</v>
      </c>
      <c r="D9" s="74">
        <v>242163.56</v>
      </c>
      <c r="E9" s="74">
        <v>68097</v>
      </c>
      <c r="F9" s="97"/>
    </row>
    <row r="10" spans="2:6" ht="13.8" thickBot="1" x14ac:dyDescent="0.3">
      <c r="B10" s="10" t="s">
        <v>45</v>
      </c>
      <c r="C10" s="73">
        <v>18</v>
      </c>
      <c r="D10" s="68">
        <v>-44753</v>
      </c>
      <c r="E10" s="68">
        <v>-56183</v>
      </c>
      <c r="F10" s="97"/>
    </row>
    <row r="11" spans="2:6" ht="13.8" thickBot="1" x14ac:dyDescent="0.3">
      <c r="B11" s="11" t="s">
        <v>46</v>
      </c>
      <c r="C11" s="75"/>
      <c r="D11" s="69">
        <f>SUM(D8:D10)</f>
        <v>-43636.44</v>
      </c>
      <c r="E11" s="69">
        <f>SUM(E8:E10)</f>
        <v>-212926</v>
      </c>
      <c r="F11" s="97"/>
    </row>
    <row r="12" spans="2:6" x14ac:dyDescent="0.25">
      <c r="B12" s="4"/>
      <c r="C12" s="73"/>
      <c r="D12" s="68"/>
      <c r="E12" s="68"/>
      <c r="F12" s="97"/>
    </row>
    <row r="13" spans="2:6" x14ac:dyDescent="0.25">
      <c r="B13" s="10" t="s">
        <v>47</v>
      </c>
      <c r="C13" s="73"/>
      <c r="D13" s="68">
        <v>10075</v>
      </c>
      <c r="E13" s="68">
        <v>15256</v>
      </c>
      <c r="F13" s="97"/>
    </row>
    <row r="14" spans="2:6" x14ac:dyDescent="0.25">
      <c r="B14" s="10" t="s">
        <v>48</v>
      </c>
      <c r="C14" s="73"/>
      <c r="D14" s="68">
        <v>-18639</v>
      </c>
      <c r="E14" s="68">
        <v>-13234</v>
      </c>
      <c r="F14" s="97"/>
    </row>
    <row r="15" spans="2:6" x14ac:dyDescent="0.25">
      <c r="B15" s="10" t="s">
        <v>49</v>
      </c>
      <c r="C15" s="76">
        <v>18</v>
      </c>
      <c r="D15" s="74">
        <v>-462869.5</v>
      </c>
      <c r="E15" s="74">
        <v>-187432</v>
      </c>
      <c r="F15" s="97"/>
    </row>
    <row r="16" spans="2:6" x14ac:dyDescent="0.25">
      <c r="B16" s="10" t="s">
        <v>50</v>
      </c>
      <c r="C16" s="76" t="s">
        <v>101</v>
      </c>
      <c r="D16" s="74">
        <v>-18142</v>
      </c>
      <c r="E16" s="74">
        <v>-270</v>
      </c>
      <c r="F16" s="97"/>
    </row>
    <row r="17" spans="2:6" ht="13.8" thickBot="1" x14ac:dyDescent="0.3">
      <c r="B17" s="13" t="s">
        <v>51</v>
      </c>
      <c r="C17" s="77">
        <v>18</v>
      </c>
      <c r="D17" s="78">
        <v>18568</v>
      </c>
      <c r="E17" s="78">
        <v>-1962</v>
      </c>
      <c r="F17" s="97"/>
    </row>
    <row r="18" spans="2:6" ht="13.8" thickBot="1" x14ac:dyDescent="0.3">
      <c r="B18" s="12" t="s">
        <v>52</v>
      </c>
      <c r="C18" s="79"/>
      <c r="D18" s="70">
        <f>SUM(D11:D17)</f>
        <v>-514643.93999999994</v>
      </c>
      <c r="E18" s="70">
        <f>SUM(E11:E17)</f>
        <v>-400568</v>
      </c>
    </row>
    <row r="19" spans="2:6" ht="13.8" thickBot="1" x14ac:dyDescent="0.3">
      <c r="B19" s="9"/>
      <c r="C19" s="73"/>
      <c r="D19" s="68"/>
      <c r="E19" s="68"/>
    </row>
    <row r="20" spans="2:6" ht="13.8" thickBot="1" x14ac:dyDescent="0.3">
      <c r="B20" s="31" t="s">
        <v>53</v>
      </c>
      <c r="C20" s="75"/>
      <c r="D20" s="69">
        <v>0</v>
      </c>
      <c r="E20" s="69">
        <v>0</v>
      </c>
    </row>
    <row r="21" spans="2:6" ht="13.8" thickBot="1" x14ac:dyDescent="0.3">
      <c r="B21" s="12" t="s">
        <v>54</v>
      </c>
      <c r="C21" s="80"/>
      <c r="D21" s="70">
        <f>SUM(D18:D20)</f>
        <v>-514643.93999999994</v>
      </c>
      <c r="E21" s="70">
        <f>SUM(E18:E20)</f>
        <v>-400568</v>
      </c>
    </row>
    <row r="22" spans="2:6" x14ac:dyDescent="0.25">
      <c r="B22" s="10"/>
      <c r="C22" s="73"/>
      <c r="D22" s="68"/>
      <c r="E22" s="68"/>
    </row>
    <row r="23" spans="2:6" ht="13.8" thickBot="1" x14ac:dyDescent="0.3">
      <c r="B23" s="13" t="s">
        <v>55</v>
      </c>
      <c r="C23" s="79"/>
      <c r="D23" s="70">
        <v>0</v>
      </c>
      <c r="E23" s="70">
        <v>0</v>
      </c>
    </row>
    <row r="24" spans="2:6" ht="13.8" thickBot="1" x14ac:dyDescent="0.3">
      <c r="B24" s="12" t="s">
        <v>56</v>
      </c>
      <c r="C24" s="79"/>
      <c r="D24" s="70">
        <f>D21</f>
        <v>-514643.93999999994</v>
      </c>
      <c r="E24" s="70">
        <f>E21</f>
        <v>-400568</v>
      </c>
    </row>
    <row r="25" spans="2:6" x14ac:dyDescent="0.25">
      <c r="B25" s="9"/>
      <c r="C25" s="81"/>
      <c r="D25" s="68"/>
      <c r="E25" s="68"/>
    </row>
    <row r="26" spans="2:6" x14ac:dyDescent="0.25">
      <c r="B26" s="9" t="s">
        <v>57</v>
      </c>
      <c r="C26" s="81"/>
      <c r="D26" s="68"/>
      <c r="E26" s="68"/>
    </row>
    <row r="27" spans="2:6" ht="13.8" thickBot="1" x14ac:dyDescent="0.3">
      <c r="B27" s="32" t="s">
        <v>58</v>
      </c>
      <c r="C27" s="82">
        <v>12</v>
      </c>
      <c r="D27" s="71">
        <f>D24/805392315*1000</f>
        <v>-0.63899782803365834</v>
      </c>
      <c r="E27" s="71">
        <f>E24/798264817 *1000</f>
        <v>-0.50179839004479143</v>
      </c>
    </row>
    <row r="28" spans="2:6" ht="13.2" customHeight="1" thickTop="1" x14ac:dyDescent="0.25"/>
    <row r="29" spans="2:6" ht="13.2" customHeight="1" x14ac:dyDescent="0.25"/>
    <row r="31" spans="2:6" ht="14.55" customHeight="1" x14ac:dyDescent="0.25">
      <c r="B31" s="1" t="s">
        <v>39</v>
      </c>
      <c r="D31" s="105"/>
      <c r="E31" s="105"/>
    </row>
    <row r="32" spans="2:6" x14ac:dyDescent="0.25">
      <c r="D32" s="106" t="str">
        <f>'1'!D56:E56</f>
        <v>Бейсембаев О.Р.</v>
      </c>
      <c r="E32" s="106"/>
    </row>
    <row r="33" spans="2:5" x14ac:dyDescent="0.25">
      <c r="D33" s="15"/>
      <c r="E33" s="15"/>
    </row>
    <row r="36" spans="2:5" x14ac:dyDescent="0.25">
      <c r="B36" s="1" t="s">
        <v>100</v>
      </c>
      <c r="D36" s="105"/>
      <c r="E36" s="105"/>
    </row>
    <row r="37" spans="2:5" ht="14.55" customHeight="1" x14ac:dyDescent="0.25">
      <c r="D37" s="106" t="s">
        <v>40</v>
      </c>
      <c r="E37" s="106"/>
    </row>
    <row r="40" spans="2:5" x14ac:dyDescent="0.25">
      <c r="B40" s="2" t="str">
        <f>'1'!B64</f>
        <v xml:space="preserve">12 августа 2022 года </v>
      </c>
    </row>
    <row r="41" spans="2:5" x14ac:dyDescent="0.25">
      <c r="B41" s="1" t="s">
        <v>41</v>
      </c>
    </row>
  </sheetData>
  <mergeCells count="4">
    <mergeCell ref="D31:E31"/>
    <mergeCell ref="D32:E32"/>
    <mergeCell ref="D36:E36"/>
    <mergeCell ref="D37:E37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2:E54"/>
  <sheetViews>
    <sheetView zoomScale="70" zoomScaleNormal="70" workbookViewId="0">
      <selection activeCell="D44" activeCellId="1" sqref="D38 D44"/>
    </sheetView>
  </sheetViews>
  <sheetFormatPr defaultColWidth="8.77734375" defaultRowHeight="13.2" x14ac:dyDescent="0.25"/>
  <cols>
    <col min="1" max="1" width="8.77734375" style="1"/>
    <col min="2" max="2" width="55.77734375" style="1" customWidth="1"/>
    <col min="3" max="3" width="15.77734375" style="1" customWidth="1"/>
    <col min="4" max="5" width="20.77734375" style="1" customWidth="1"/>
    <col min="6" max="6" width="24.21875" style="1" customWidth="1"/>
    <col min="7" max="16384" width="8.77734375" style="1"/>
  </cols>
  <sheetData>
    <row r="2" spans="2:5" x14ac:dyDescent="0.25">
      <c r="B2" s="9" t="s">
        <v>37</v>
      </c>
    </row>
    <row r="3" spans="2:5" x14ac:dyDescent="0.25">
      <c r="B3" s="9"/>
    </row>
    <row r="4" spans="2:5" x14ac:dyDescent="0.25">
      <c r="B4" s="9" t="s">
        <v>64</v>
      </c>
    </row>
    <row r="5" spans="2:5" x14ac:dyDescent="0.25">
      <c r="B5" s="9" t="s">
        <v>105</v>
      </c>
    </row>
    <row r="6" spans="2:5" x14ac:dyDescent="0.25">
      <c r="B6" s="9"/>
    </row>
    <row r="7" spans="2:5" ht="13.8" thickBot="1" x14ac:dyDescent="0.3">
      <c r="B7" s="9"/>
    </row>
    <row r="8" spans="2:5" ht="14.4" thickTop="1" thickBot="1" x14ac:dyDescent="0.3">
      <c r="B8" s="30" t="s">
        <v>0</v>
      </c>
      <c r="C8" s="16" t="s">
        <v>1</v>
      </c>
      <c r="D8" s="96" t="str">
        <f>'2'!D7</f>
        <v>30 июня 2022 года</v>
      </c>
      <c r="E8" s="96" t="str">
        <f>'2'!E7</f>
        <v>30 июня 2021 года</v>
      </c>
    </row>
    <row r="9" spans="2:5" ht="27" thickTop="1" x14ac:dyDescent="0.25">
      <c r="B9" s="59" t="s">
        <v>65</v>
      </c>
      <c r="C9" s="23"/>
      <c r="D9" s="66"/>
      <c r="E9" s="66"/>
    </row>
    <row r="10" spans="2:5" x14ac:dyDescent="0.25">
      <c r="B10" s="60" t="s">
        <v>66</v>
      </c>
      <c r="C10" s="23"/>
      <c r="D10" s="66">
        <v>31081</v>
      </c>
      <c r="E10" s="66">
        <v>18447</v>
      </c>
    </row>
    <row r="11" spans="2:5" x14ac:dyDescent="0.25">
      <c r="B11" s="60" t="s">
        <v>67</v>
      </c>
      <c r="C11" s="23"/>
      <c r="D11" s="66">
        <v>866729</v>
      </c>
      <c r="E11" s="66">
        <v>14082</v>
      </c>
    </row>
    <row r="12" spans="2:5" x14ac:dyDescent="0.25">
      <c r="B12" s="60" t="s">
        <v>68</v>
      </c>
      <c r="C12" s="23"/>
      <c r="D12" s="66">
        <v>0</v>
      </c>
      <c r="E12" s="66">
        <v>4443</v>
      </c>
    </row>
    <row r="13" spans="2:5" x14ac:dyDescent="0.25">
      <c r="B13" s="60" t="s">
        <v>107</v>
      </c>
      <c r="C13" s="23"/>
      <c r="D13" s="66">
        <v>-120103</v>
      </c>
      <c r="E13" s="66">
        <v>0</v>
      </c>
    </row>
    <row r="14" spans="2:5" x14ac:dyDescent="0.25">
      <c r="B14" s="60" t="s">
        <v>69</v>
      </c>
      <c r="C14" s="23"/>
      <c r="D14" s="66">
        <v>-39550</v>
      </c>
      <c r="E14" s="66">
        <v>-156946</v>
      </c>
    </row>
    <row r="15" spans="2:5" x14ac:dyDescent="0.25">
      <c r="B15" s="60" t="s">
        <v>70</v>
      </c>
      <c r="C15" s="23"/>
      <c r="D15" s="66">
        <v>-111206</v>
      </c>
      <c r="E15" s="66">
        <v>-124485</v>
      </c>
    </row>
    <row r="16" spans="2:5" x14ac:dyDescent="0.25">
      <c r="B16" s="60" t="s">
        <v>71</v>
      </c>
      <c r="C16" s="23"/>
      <c r="D16" s="66">
        <v>-56842</v>
      </c>
      <c r="E16" s="66">
        <v>-76453</v>
      </c>
    </row>
    <row r="17" spans="2:5" ht="13.8" thickBot="1" x14ac:dyDescent="0.3">
      <c r="B17" s="60" t="s">
        <v>72</v>
      </c>
      <c r="C17" s="21"/>
      <c r="D17" s="66">
        <v>-965034</v>
      </c>
      <c r="E17" s="66">
        <v>-42555</v>
      </c>
    </row>
    <row r="18" spans="2:5" ht="27" thickBot="1" x14ac:dyDescent="0.3">
      <c r="B18" s="61" t="s">
        <v>73</v>
      </c>
      <c r="C18" s="24"/>
      <c r="D18" s="36">
        <f>SUM(D10:D17)</f>
        <v>-394925</v>
      </c>
      <c r="E18" s="36">
        <f>SUM(E10:E17)</f>
        <v>-363467</v>
      </c>
    </row>
    <row r="19" spans="2:5" x14ac:dyDescent="0.25">
      <c r="B19" s="59"/>
      <c r="C19" s="21"/>
      <c r="D19" s="66"/>
      <c r="E19" s="66"/>
    </row>
    <row r="20" spans="2:5" ht="26.4" x14ac:dyDescent="0.25">
      <c r="B20" s="59" t="s">
        <v>74</v>
      </c>
      <c r="C20" s="21"/>
      <c r="D20" s="66"/>
      <c r="E20" s="66"/>
    </row>
    <row r="21" spans="2:5" ht="26.4" x14ac:dyDescent="0.25">
      <c r="B21" s="60" t="s">
        <v>75</v>
      </c>
      <c r="C21" s="21"/>
      <c r="D21" s="66">
        <v>-1650347</v>
      </c>
      <c r="E21" s="66">
        <v>-2488599</v>
      </c>
    </row>
    <row r="22" spans="2:5" x14ac:dyDescent="0.25">
      <c r="B22" s="60" t="s">
        <v>76</v>
      </c>
      <c r="C22" s="21"/>
      <c r="D22" s="37">
        <v>0</v>
      </c>
      <c r="E22" s="66"/>
    </row>
    <row r="23" spans="2:5" x14ac:dyDescent="0.25">
      <c r="B23" s="60" t="s">
        <v>77</v>
      </c>
      <c r="C23" s="23"/>
      <c r="D23" s="37">
        <v>0</v>
      </c>
      <c r="E23" s="66"/>
    </row>
    <row r="24" spans="2:5" ht="26.4" x14ac:dyDescent="0.25">
      <c r="B24" s="60" t="s">
        <v>78</v>
      </c>
      <c r="C24" s="23"/>
      <c r="D24" s="37"/>
      <c r="E24" s="66"/>
    </row>
    <row r="25" spans="2:5" x14ac:dyDescent="0.25">
      <c r="B25" s="60" t="s">
        <v>79</v>
      </c>
      <c r="C25" s="23"/>
      <c r="D25" s="37">
        <v>0</v>
      </c>
      <c r="E25" s="66"/>
    </row>
    <row r="26" spans="2:5" x14ac:dyDescent="0.25">
      <c r="B26" s="60" t="s">
        <v>80</v>
      </c>
      <c r="C26" s="23"/>
      <c r="D26" s="37">
        <v>0</v>
      </c>
      <c r="E26" s="66"/>
    </row>
    <row r="27" spans="2:5" x14ac:dyDescent="0.25">
      <c r="B27" s="60" t="s">
        <v>81</v>
      </c>
      <c r="C27" s="23"/>
      <c r="D27" s="37">
        <v>0</v>
      </c>
      <c r="E27" s="66">
        <v>-630</v>
      </c>
    </row>
    <row r="28" spans="2:5" x14ac:dyDescent="0.25">
      <c r="B28" s="60" t="s">
        <v>82</v>
      </c>
      <c r="C28" s="23"/>
      <c r="D28" s="66">
        <v>0</v>
      </c>
      <c r="E28" s="66"/>
    </row>
    <row r="29" spans="2:5" ht="13.8" thickBot="1" x14ac:dyDescent="0.3">
      <c r="B29" s="62" t="s">
        <v>83</v>
      </c>
      <c r="C29" s="25"/>
      <c r="D29" s="47">
        <v>0</v>
      </c>
      <c r="E29" s="67"/>
    </row>
    <row r="30" spans="2:5" ht="27" thickBot="1" x14ac:dyDescent="0.3">
      <c r="B30" s="63" t="s">
        <v>84</v>
      </c>
      <c r="C30" s="26"/>
      <c r="D30" s="38">
        <f>SUM(D21:D29)</f>
        <v>-1650347</v>
      </c>
      <c r="E30" s="38">
        <f>SUM(E21:E29)</f>
        <v>-2489229</v>
      </c>
    </row>
    <row r="31" spans="2:5" x14ac:dyDescent="0.25">
      <c r="B31" s="60"/>
      <c r="C31" s="23"/>
      <c r="D31" s="66"/>
      <c r="E31" s="35"/>
    </row>
    <row r="32" spans="2:5" x14ac:dyDescent="0.25">
      <c r="B32" s="59" t="s">
        <v>85</v>
      </c>
      <c r="C32" s="23"/>
      <c r="D32" s="66"/>
      <c r="E32" s="35"/>
    </row>
    <row r="33" spans="2:5" x14ac:dyDescent="0.25">
      <c r="B33" s="60" t="s">
        <v>32</v>
      </c>
      <c r="C33" s="23"/>
      <c r="D33" s="66"/>
      <c r="E33" s="66"/>
    </row>
    <row r="34" spans="2:5" ht="13.8" thickBot="1" x14ac:dyDescent="0.3">
      <c r="B34" s="60" t="s">
        <v>86</v>
      </c>
      <c r="C34" s="23"/>
      <c r="D34" s="37">
        <v>2021916</v>
      </c>
      <c r="E34" s="66">
        <v>2904394</v>
      </c>
    </row>
    <row r="35" spans="2:5" ht="27" thickBot="1" x14ac:dyDescent="0.3">
      <c r="B35" s="61" t="s">
        <v>87</v>
      </c>
      <c r="C35" s="24"/>
      <c r="D35" s="36">
        <f>SUM(D33:D34)</f>
        <v>2021916</v>
      </c>
      <c r="E35" s="36">
        <f>SUM(E33:E34)</f>
        <v>2904394</v>
      </c>
    </row>
    <row r="36" spans="2:5" ht="26.4" x14ac:dyDescent="0.25">
      <c r="B36" s="59" t="s">
        <v>88</v>
      </c>
      <c r="C36" s="23"/>
      <c r="D36" s="35">
        <f>D35+D18+D30</f>
        <v>-23356</v>
      </c>
      <c r="E36" s="35">
        <f>E35+E18+E30</f>
        <v>51698</v>
      </c>
    </row>
    <row r="37" spans="2:5" ht="26.4" x14ac:dyDescent="0.25">
      <c r="B37" s="60" t="s">
        <v>89</v>
      </c>
      <c r="C37" s="23"/>
      <c r="D37" s="66">
        <v>5761</v>
      </c>
      <c r="E37" s="66">
        <v>-244</v>
      </c>
    </row>
    <row r="38" spans="2:5" ht="27" thickBot="1" x14ac:dyDescent="0.3">
      <c r="B38" s="60" t="s">
        <v>90</v>
      </c>
      <c r="C38" s="23"/>
      <c r="D38" s="66">
        <v>7</v>
      </c>
      <c r="E38" s="66">
        <v>-19</v>
      </c>
    </row>
    <row r="39" spans="2:5" ht="13.8" thickBot="1" x14ac:dyDescent="0.3">
      <c r="B39" s="61" t="s">
        <v>91</v>
      </c>
      <c r="C39" s="27"/>
      <c r="D39" s="36">
        <v>26557</v>
      </c>
      <c r="E39" s="36">
        <v>36179</v>
      </c>
    </row>
    <row r="40" spans="2:5" ht="13.8" thickBot="1" x14ac:dyDescent="0.3">
      <c r="B40" s="64" t="s">
        <v>92</v>
      </c>
      <c r="C40" s="28">
        <v>6</v>
      </c>
      <c r="D40" s="39">
        <f>D39+D36+D37+D38</f>
        <v>8969</v>
      </c>
      <c r="E40" s="39">
        <f>E39+E36+E37+E38</f>
        <v>87614</v>
      </c>
    </row>
    <row r="41" spans="2:5" ht="13.8" thickTop="1" x14ac:dyDescent="0.25">
      <c r="B41" s="65"/>
      <c r="D41" s="40">
        <f>D40-'1'!D25</f>
        <v>0</v>
      </c>
      <c r="E41" s="40">
        <f>87614-E40</f>
        <v>0</v>
      </c>
    </row>
    <row r="44" spans="2:5" ht="14.55" customHeight="1" x14ac:dyDescent="0.25">
      <c r="B44" s="1" t="s">
        <v>39</v>
      </c>
      <c r="D44" s="105"/>
      <c r="E44" s="105"/>
    </row>
    <row r="45" spans="2:5" x14ac:dyDescent="0.25">
      <c r="D45" s="106" t="str">
        <f>'2'!D32:E32</f>
        <v>Бейсембаев О.Р.</v>
      </c>
      <c r="E45" s="106"/>
    </row>
    <row r="46" spans="2:5" x14ac:dyDescent="0.25">
      <c r="D46" s="15"/>
      <c r="E46" s="15"/>
    </row>
    <row r="49" spans="2:5" x14ac:dyDescent="0.25">
      <c r="B49" s="1" t="s">
        <v>100</v>
      </c>
      <c r="D49" s="105"/>
      <c r="E49" s="105"/>
    </row>
    <row r="50" spans="2:5" ht="14.55" customHeight="1" x14ac:dyDescent="0.25">
      <c r="D50" s="106" t="s">
        <v>40</v>
      </c>
      <c r="E50" s="106"/>
    </row>
    <row r="53" spans="2:5" x14ac:dyDescent="0.25">
      <c r="B53" s="2" t="str">
        <f>'2'!B40</f>
        <v xml:space="preserve">12 августа 2022 года </v>
      </c>
    </row>
    <row r="54" spans="2:5" x14ac:dyDescent="0.25">
      <c r="B54" s="1" t="s">
        <v>41</v>
      </c>
    </row>
  </sheetData>
  <mergeCells count="4">
    <mergeCell ref="D44:E44"/>
    <mergeCell ref="D45:E45"/>
    <mergeCell ref="D49:E49"/>
    <mergeCell ref="D50:E50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2:F32"/>
  <sheetViews>
    <sheetView zoomScale="70" zoomScaleNormal="70" workbookViewId="0">
      <selection activeCell="D44" activeCellId="1" sqref="D38 D44"/>
    </sheetView>
  </sheetViews>
  <sheetFormatPr defaultColWidth="8.77734375" defaultRowHeight="13.2" x14ac:dyDescent="0.25"/>
  <cols>
    <col min="1" max="1" width="8.77734375" style="1"/>
    <col min="2" max="2" width="34.5546875" style="1" customWidth="1"/>
    <col min="3" max="3" width="8.33203125" style="1" customWidth="1"/>
    <col min="4" max="6" width="20.77734375" style="1" customWidth="1"/>
    <col min="7" max="16384" width="8.77734375" style="1"/>
  </cols>
  <sheetData>
    <row r="2" spans="2:6" x14ac:dyDescent="0.25">
      <c r="B2" s="9" t="s">
        <v>37</v>
      </c>
    </row>
    <row r="3" spans="2:6" x14ac:dyDescent="0.25">
      <c r="B3" s="9"/>
    </row>
    <row r="4" spans="2:6" x14ac:dyDescent="0.25">
      <c r="B4" s="9" t="s">
        <v>59</v>
      </c>
    </row>
    <row r="5" spans="2:6" x14ac:dyDescent="0.25">
      <c r="B5" s="9" t="s">
        <v>105</v>
      </c>
    </row>
    <row r="6" spans="2:6" ht="13.8" thickBot="1" x14ac:dyDescent="0.3">
      <c r="B6" s="9"/>
    </row>
    <row r="7" spans="2:6" ht="14.4" thickTop="1" thickBot="1" x14ac:dyDescent="0.3">
      <c r="B7" s="30" t="s">
        <v>0</v>
      </c>
      <c r="C7" s="16" t="s">
        <v>1</v>
      </c>
      <c r="D7" s="17" t="s">
        <v>21</v>
      </c>
      <c r="E7" s="17" t="s">
        <v>60</v>
      </c>
      <c r="F7" s="18" t="s">
        <v>61</v>
      </c>
    </row>
    <row r="8" spans="2:6" ht="14.4" thickTop="1" thickBot="1" x14ac:dyDescent="0.3">
      <c r="B8" s="12" t="s">
        <v>96</v>
      </c>
      <c r="C8" s="7"/>
      <c r="D8" s="42">
        <v>56427603</v>
      </c>
      <c r="E8" s="33">
        <v>-2070880</v>
      </c>
      <c r="F8" s="38">
        <f>SUM(D8:E8)</f>
        <v>54356723</v>
      </c>
    </row>
    <row r="9" spans="2:6" x14ac:dyDescent="0.25">
      <c r="B9" s="55" t="s">
        <v>54</v>
      </c>
      <c r="C9" s="6"/>
      <c r="D9" s="43">
        <v>0</v>
      </c>
      <c r="E9" s="44">
        <v>-739951</v>
      </c>
      <c r="F9" s="45">
        <f>SUM(D9:E9)</f>
        <v>-739951</v>
      </c>
    </row>
    <row r="10" spans="2:6" ht="13.8" thickBot="1" x14ac:dyDescent="0.3">
      <c r="B10" s="56" t="s">
        <v>55</v>
      </c>
      <c r="C10" s="8"/>
      <c r="D10" s="46">
        <v>0</v>
      </c>
      <c r="E10" s="46">
        <v>0</v>
      </c>
      <c r="F10" s="47">
        <v>0</v>
      </c>
    </row>
    <row r="11" spans="2:6" ht="13.8" thickBot="1" x14ac:dyDescent="0.3">
      <c r="B11" s="13" t="s">
        <v>62</v>
      </c>
      <c r="C11" s="19"/>
      <c r="D11" s="42">
        <f>SUM(D9:D10)</f>
        <v>0</v>
      </c>
      <c r="E11" s="42">
        <f>SUM(E9:E10)</f>
        <v>-739951</v>
      </c>
      <c r="F11" s="42">
        <f t="shared" ref="F11:F18" si="0">SUM(D11:E11)</f>
        <v>-739951</v>
      </c>
    </row>
    <row r="12" spans="2:6" ht="13.8" thickBot="1" x14ac:dyDescent="0.3">
      <c r="B12" s="10" t="s">
        <v>63</v>
      </c>
      <c r="C12" s="73">
        <v>12</v>
      </c>
      <c r="D12" s="48">
        <v>6037697</v>
      </c>
      <c r="E12" s="34">
        <v>0</v>
      </c>
      <c r="F12" s="35">
        <f t="shared" si="0"/>
        <v>6037697</v>
      </c>
    </row>
    <row r="13" spans="2:6" ht="13.8" thickBot="1" x14ac:dyDescent="0.3">
      <c r="B13" s="11" t="s">
        <v>97</v>
      </c>
      <c r="C13" s="75"/>
      <c r="D13" s="49">
        <f>D8+D12</f>
        <v>62465300</v>
      </c>
      <c r="E13" s="49">
        <f>E8+E11</f>
        <v>-2810831</v>
      </c>
      <c r="F13" s="49">
        <f t="shared" si="0"/>
        <v>59654469</v>
      </c>
    </row>
    <row r="14" spans="2:6" x14ac:dyDescent="0.25">
      <c r="B14" s="55" t="s">
        <v>54</v>
      </c>
      <c r="C14" s="73"/>
      <c r="D14" s="48">
        <v>0</v>
      </c>
      <c r="E14" s="44">
        <f>'2'!D24</f>
        <v>-514643.93999999994</v>
      </c>
      <c r="F14" s="45">
        <f t="shared" si="0"/>
        <v>-514643.93999999994</v>
      </c>
    </row>
    <row r="15" spans="2:6" ht="13.8" thickBot="1" x14ac:dyDescent="0.3">
      <c r="B15" s="55" t="s">
        <v>55</v>
      </c>
      <c r="C15" s="73"/>
      <c r="D15" s="48">
        <v>0</v>
      </c>
      <c r="E15" s="48">
        <v>0</v>
      </c>
      <c r="F15" s="37">
        <f t="shared" si="0"/>
        <v>0</v>
      </c>
    </row>
    <row r="16" spans="2:6" x14ac:dyDescent="0.25">
      <c r="B16" s="57" t="s">
        <v>62</v>
      </c>
      <c r="C16" s="83"/>
      <c r="D16" s="50">
        <f>SUM(D14:D15)</f>
        <v>0</v>
      </c>
      <c r="E16" s="50">
        <f>SUM(E14:E15)</f>
        <v>-514643.93999999994</v>
      </c>
      <c r="F16" s="51">
        <f t="shared" si="0"/>
        <v>-514643.93999999994</v>
      </c>
    </row>
    <row r="17" spans="2:6" ht="13.8" thickBot="1" x14ac:dyDescent="0.3">
      <c r="B17" s="10" t="s">
        <v>63</v>
      </c>
      <c r="C17" s="73">
        <v>12</v>
      </c>
      <c r="D17" s="34">
        <v>2021916</v>
      </c>
      <c r="E17" s="48">
        <v>0</v>
      </c>
      <c r="F17" s="35">
        <f t="shared" si="0"/>
        <v>2021916</v>
      </c>
    </row>
    <row r="18" spans="2:6" ht="13.8" thickBot="1" x14ac:dyDescent="0.3">
      <c r="B18" s="58" t="s">
        <v>108</v>
      </c>
      <c r="C18" s="22"/>
      <c r="D18" s="52">
        <f>D13+D17</f>
        <v>64487216</v>
      </c>
      <c r="E18" s="53">
        <f>E13+E16</f>
        <v>-3325474.94</v>
      </c>
      <c r="F18" s="54">
        <f t="shared" si="0"/>
        <v>61161741.060000002</v>
      </c>
    </row>
    <row r="19" spans="2:6" ht="13.8" thickTop="1" x14ac:dyDescent="0.25">
      <c r="E19" s="40">
        <f>E18-'1'!D32</f>
        <v>0.2324200002476573</v>
      </c>
      <c r="F19" s="40">
        <f>F18-'1'!D33</f>
        <v>0.23242000490427017</v>
      </c>
    </row>
    <row r="22" spans="2:6" ht="14.55" customHeight="1" x14ac:dyDescent="0.25">
      <c r="B22" s="1" t="s">
        <v>39</v>
      </c>
      <c r="D22" s="105"/>
      <c r="E22" s="105"/>
    </row>
    <row r="23" spans="2:6" x14ac:dyDescent="0.25">
      <c r="D23" s="106" t="str">
        <f>'3'!D45:E45</f>
        <v>Бейсембаев О.Р.</v>
      </c>
      <c r="E23" s="106"/>
    </row>
    <row r="24" spans="2:6" x14ac:dyDescent="0.25">
      <c r="D24" s="15"/>
      <c r="E24" s="15"/>
    </row>
    <row r="27" spans="2:6" x14ac:dyDescent="0.25">
      <c r="B27" s="1" t="s">
        <v>100</v>
      </c>
      <c r="D27" s="105"/>
      <c r="E27" s="105"/>
    </row>
    <row r="28" spans="2:6" ht="14.55" customHeight="1" x14ac:dyDescent="0.25">
      <c r="D28" s="106" t="s">
        <v>40</v>
      </c>
      <c r="E28" s="106"/>
    </row>
    <row r="31" spans="2:6" x14ac:dyDescent="0.25">
      <c r="B31" s="2" t="str">
        <f>'3'!B53</f>
        <v xml:space="preserve">12 августа 2022 года </v>
      </c>
    </row>
    <row r="32" spans="2:6" x14ac:dyDescent="0.25">
      <c r="B32" s="1" t="s">
        <v>41</v>
      </c>
    </row>
  </sheetData>
  <mergeCells count="4">
    <mergeCell ref="D22:E22"/>
    <mergeCell ref="D23:E23"/>
    <mergeCell ref="D27:E27"/>
    <mergeCell ref="D28:E28"/>
  </mergeCells>
  <pageMargins left="0.70866141732283472" right="0.11811023622047245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4</vt:lpstr>
      <vt:lpstr>'3'!_Hlk1381328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Абдулла Суннатов</dc:creator>
  <cp:lastModifiedBy>Абдулла Суннатов</cp:lastModifiedBy>
  <cp:lastPrinted>2022-08-13T13:12:01Z</cp:lastPrinted>
  <dcterms:created xsi:type="dcterms:W3CDTF">2021-08-19T17:35:33Z</dcterms:created>
  <dcterms:modified xsi:type="dcterms:W3CDTF">2022-08-13T13:20:47Z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fWorkbookId">
    <vt:lpwstr>12d2a8b1-0e56-4b5d-af8c-76ba416d5a59</vt:lpwstr>
  </property>
</Properties>
</file>