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KASE\2016\"/>
    </mc:Choice>
  </mc:AlternateContent>
  <bookViews>
    <workbookView xWindow="120" yWindow="135" windowWidth="10005" windowHeight="10005" firstSheet="1" activeTab="1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Ф1!$17:$17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62" i="2" l="1"/>
  <c r="E62" i="2" l="1"/>
  <c r="D76" i="5" l="1"/>
  <c r="D74" i="5"/>
  <c r="D29" i="5"/>
  <c r="D81" i="1"/>
  <c r="D28" i="5" l="1"/>
  <c r="D27" i="5"/>
  <c r="D56" i="5" l="1"/>
  <c r="D59" i="1"/>
  <c r="D47" i="1"/>
  <c r="E48" i="5" l="1"/>
  <c r="E23" i="5"/>
  <c r="E27" i="5"/>
  <c r="E81" i="1" l="1"/>
  <c r="E77" i="1"/>
  <c r="E59" i="1"/>
  <c r="E47" i="1"/>
  <c r="D43" i="4" l="1"/>
  <c r="E65" i="5" l="1"/>
  <c r="D65" i="5" l="1"/>
  <c r="D58" i="4"/>
  <c r="G43" i="4"/>
  <c r="F43" i="4"/>
  <c r="E43" i="4"/>
  <c r="G30" i="4"/>
  <c r="F30" i="4"/>
  <c r="E30" i="4"/>
  <c r="D30" i="4"/>
  <c r="H58" i="4" l="1"/>
  <c r="E59" i="5"/>
  <c r="E72" i="5" s="1"/>
  <c r="D59" i="5"/>
  <c r="D72" i="5" s="1"/>
  <c r="E44" i="5"/>
  <c r="D44" i="5"/>
  <c r="E31" i="5"/>
  <c r="D31" i="5"/>
  <c r="E20" i="5"/>
  <c r="D20" i="5"/>
  <c r="E12" i="5"/>
  <c r="D12" i="5"/>
  <c r="E57" i="5" l="1"/>
  <c r="E29" i="5"/>
  <c r="D57" i="5"/>
  <c r="I43" i="4"/>
  <c r="H51" i="4"/>
  <c r="H43" i="4" s="1"/>
  <c r="E74" i="5" l="1"/>
  <c r="E76" i="5" s="1"/>
  <c r="D75" i="5" s="1"/>
  <c r="J43" i="4"/>
  <c r="E79" i="1"/>
  <c r="D31" i="1"/>
  <c r="E60" i="1"/>
  <c r="D60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E65" i="2" s="1"/>
  <c r="D25" i="2"/>
  <c r="D30" i="2" s="1"/>
  <c r="D36" i="2" s="1"/>
  <c r="D38" i="2" s="1"/>
  <c r="H74" i="4"/>
  <c r="D70" i="1"/>
  <c r="E70" i="1"/>
  <c r="E31" i="1"/>
  <c r="D48" i="1"/>
  <c r="E48" i="1"/>
  <c r="D77" i="5" l="1"/>
  <c r="H60" i="4"/>
  <c r="I89" i="4"/>
  <c r="F89" i="4"/>
  <c r="E89" i="4"/>
  <c r="G89" i="4"/>
  <c r="D60" i="4"/>
  <c r="D89" i="4" s="1"/>
  <c r="J74" i="4"/>
  <c r="J29" i="4"/>
  <c r="E80" i="1"/>
  <c r="D49" i="1"/>
  <c r="E49" i="1"/>
  <c r="D41" i="2"/>
  <c r="H62" i="4" s="1"/>
  <c r="D56" i="2"/>
  <c r="E41" i="2"/>
  <c r="D65" i="2" l="1"/>
  <c r="D76" i="1"/>
  <c r="E82" i="1"/>
  <c r="H30" i="4"/>
  <c r="J30" i="4" s="1"/>
  <c r="J31" i="4"/>
  <c r="J58" i="4"/>
  <c r="J60" i="4" s="1"/>
  <c r="J62" i="4"/>
  <c r="H89" i="4"/>
  <c r="D77" i="1" l="1"/>
  <c r="J89" i="4"/>
  <c r="D79" i="1" l="1"/>
  <c r="D80" i="1" s="1"/>
  <c r="D82" i="1" s="1"/>
  <c r="J90" i="4"/>
</calcChain>
</file>

<file path=xl/sharedStrings.xml><?xml version="1.0" encoding="utf-8"?>
<sst xmlns="http://schemas.openxmlformats.org/spreadsheetml/2006/main" count="803" uniqueCount="279">
  <si>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</si>
  <si>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</si>
  <si>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</si>
  <si>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</si>
  <si>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</si>
  <si>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</si>
  <si>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</si>
  <si>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</si>
  <si>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</si>
  <si>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</si>
  <si>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</si>
  <si>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</si>
  <si>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</si>
  <si>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</si>
  <si>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</si>
  <si>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</si>
  <si>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</si>
  <si>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</si>
  <si>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</si>
  <si>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</si>
  <si>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</si>
  <si>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</si>
  <si>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</si>
  <si>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</si>
  <si>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</si>
  <si>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</si>
  <si>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</si>
  <si>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</si>
  <si>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</si>
  <si>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</si>
  <si>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</si>
  <si>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</si>
  <si>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</si>
  <si>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</si>
  <si>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</si>
  <si>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</si>
  <si>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</si>
  <si>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</si>
  <si>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</si>
  <si>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</si>
  <si>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</si>
  <si>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</si>
  <si>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</si>
  <si>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</si>
  <si>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</si>
  <si>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</si>
  <si>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</si>
  <si>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</si>
  <si>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</si>
  <si>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</si>
  <si>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</si>
  <si>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</si>
  <si>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</si>
  <si>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</si>
  <si>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</si>
  <si>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</si>
  <si>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</si>
  <si>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</si>
  <si>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</si>
  <si>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</si>
  <si>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</si>
  <si>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</si>
  <si>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</si>
  <si>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</si>
  <si>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</si>
  <si>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</si>
  <si>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</si>
  <si>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</si>
  <si>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</si>
  <si>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</si>
  <si>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</si>
  <si>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</si>
  <si>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</si>
  <si>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</si>
  <si>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</si>
  <si>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</si>
  <si>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</si>
  <si>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</si>
  <si>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</si>
  <si>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</si>
  <si>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</si>
  <si>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</si>
  <si>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</si>
  <si>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</si>
  <si>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</si>
  <si>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</si>
  <si>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</si>
  <si>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</si>
  <si>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</si>
  <si>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</si>
  <si>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</si>
  <si>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</si>
  <si>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</si>
  <si>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</si>
  <si>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</si>
  <si>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</si>
  <si>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</si>
  <si>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</si>
  <si>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</si>
  <si>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</si>
  <si>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</si>
  <si>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</si>
  <si>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</si>
  <si>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</si>
  <si>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</si>
  <si>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</si>
  <si>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</si>
  <si>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</si>
  <si>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</si>
  <si>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</si>
  <si>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</si>
  <si>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</si>
  <si>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</si>
  <si>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</si>
  <si>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</si>
  <si>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</si>
  <si>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</si>
  <si>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</si>
  <si>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</si>
  <si>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</si>
  <si>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</si>
  <si>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</si>
  <si>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</si>
  <si>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</si>
  <si>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</si>
  <si>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</si>
  <si>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</si>
  <si>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</si>
  <si>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</si>
  <si>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</si>
  <si>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</si>
  <si>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</si>
  <si>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</si>
  <si>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</si>
  <si>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</si>
  <si>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</si>
  <si>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</si>
  <si>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</si>
  <si>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</si>
  <si>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</si>
  <si>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</si>
  <si>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</si>
  <si>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</si>
  <si>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</si>
  <si>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</si>
  <si>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</si>
  <si>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</si>
  <si>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</si>
  <si>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</si>
  <si>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</si>
  <si>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</si>
  <si>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</si>
  <si>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</si>
  <si>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</si>
  <si>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</si>
  <si>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</si>
  <si>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</si>
  <si>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</si>
  <si>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</si>
  <si>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</si>
  <si>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</si>
  <si>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</si>
  <si>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</si>
  <si>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</si>
  <si>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</si>
  <si>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</si>
  <si>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</si>
  <si>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</si>
  <si>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</si>
  <si>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</si>
  <si>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</si>
  <si>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</si>
  <si>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</si>
  <si>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</si>
  <si>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</si>
  <si>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</si>
  <si>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</si>
  <si>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</si>
  <si>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</si>
  <si>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</si>
  <si>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</si>
  <si>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</si>
  <si>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</si>
  <si>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</si>
  <si>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</si>
  <si>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</si>
  <si>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</si>
  <si>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</si>
  <si>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</si>
  <si>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</si>
  <si>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</si>
  <si>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</si>
  <si>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</si>
  <si>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</si>
  <si>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</si>
  <si>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</si>
  <si>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</si>
  <si>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</si>
  <si>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</si>
  <si>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</si>
  <si>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</si>
  <si>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</si>
  <si>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</si>
  <si>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</si>
  <si>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</si>
  <si>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</si>
  <si>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</si>
  <si>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</si>
  <si>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</si>
  <si>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</si>
  <si>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</si>
  <si>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</si>
  <si>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</si>
  <si>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</si>
  <si>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</si>
  <si>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</si>
  <si>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</si>
  <si>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</si>
  <si>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</si>
  <si>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</si>
  <si>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</si>
  <si>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</si>
  <si>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</si>
  <si>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</si>
  <si>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</si>
  <si>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</si>
  <si>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</si>
  <si>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</si>
  <si>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</si>
  <si>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</si>
  <si>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</si>
  <si>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</si>
  <si>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</si>
  <si>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</si>
  <si>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</si>
  <si>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</si>
  <si>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</si>
  <si>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</si>
  <si>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</si>
  <si>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</si>
  <si>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</si>
  <si>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</si>
  <si>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</si>
  <si>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</si>
  <si>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</si>
  <si>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</si>
  <si>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</si>
  <si>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</si>
  <si>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</si>
  <si>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</si>
  <si>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</si>
  <si>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</si>
  <si>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</si>
  <si>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</si>
  <si>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</si>
  <si>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</si>
  <si>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</si>
  <si>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</si>
  <si>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</si>
  <si>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</si>
  <si>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</si>
  <si>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</si>
  <si>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</si>
  <si>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</si>
  <si>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</si>
  <si>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</si>
  <si>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</si>
  <si>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6. Денежные средства и их эквиваленты на начало отчетного периода</t>
  </si>
  <si>
    <t>Генеральный директор: Рамазанов Болат Мнайдарович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</si>
  <si>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</si>
  <si>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</si>
  <si>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</si>
  <si>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</si>
  <si>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Сальдо на 30 июня  отчетного года (строка 500 + строка 600 + строка 700)</t>
  </si>
  <si>
    <t>Прибыль (убыток) за период</t>
  </si>
  <si>
    <t>за период с 01.01.2016 по 30.06.2016</t>
  </si>
  <si>
    <t>Юридический адрес (организации): Казахстан,г.Алматы,пр Альфараби 7</t>
  </si>
  <si>
    <t>Среднегодовая численность работников: 315 чел.</t>
  </si>
  <si>
    <t>5. Увеличение +/- уменьшение денежных средств (строка 030 +/- строка 080 +/- строка 110+строка 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</si>
</sst>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9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9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4" fontId="54" fillId="0" borderId="1" xfId="0" applyNumberFormat="1" applyFont="1" applyFill="1" applyBorder="1" applyAlignment="1">
      <alignment horizontal="right" vertical="center" wrapText="1"/>
    </xf>
    <xf numFmtId="0" fontId="47" fillId="0" borderId="18" xfId="43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13" workbookViewId="0">
      <selection activeCell="E21" sqref="E21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4" customWidth="1"/>
    <col min="7" max="7" width="12" style="2" bestFit="1" customWidth="1"/>
    <col min="8" max="16384" width="9.140625" style="2"/>
  </cols>
  <sheetData>
    <row r="1" spans="1:6" ht="12" customHeight="1">
      <c r="A1" s="18" t="s">
        <v>0</v>
      </c>
      <c r="B1" s="75"/>
      <c r="C1" s="75"/>
      <c r="D1" s="75"/>
      <c r="E1" s="75"/>
      <c r="F1" s="83"/>
    </row>
    <row r="2" spans="1:6" ht="12" customHeight="1">
      <c r="A2" s="18" t="s">
        <v>0</v>
      </c>
      <c r="B2" s="98" t="s">
        <v>1</v>
      </c>
      <c r="C2" s="98"/>
      <c r="D2" s="98"/>
      <c r="E2" s="98"/>
      <c r="F2" s="83"/>
    </row>
    <row r="3" spans="1:6" ht="12" customHeight="1">
      <c r="A3" s="18" t="s">
        <v>0</v>
      </c>
      <c r="B3" s="99" t="s">
        <v>171</v>
      </c>
      <c r="C3" s="99"/>
      <c r="D3" s="99"/>
      <c r="E3" s="99"/>
      <c r="F3" s="83"/>
    </row>
    <row r="4" spans="1:6" ht="12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83"/>
    </row>
    <row r="5" spans="1:6" ht="12" customHeight="1">
      <c r="A5" s="18" t="s">
        <v>0</v>
      </c>
      <c r="B5" s="82" t="s">
        <v>173</v>
      </c>
      <c r="C5" s="75"/>
      <c r="D5" s="75"/>
      <c r="E5" s="75"/>
      <c r="F5" s="83"/>
    </row>
    <row r="6" spans="1:6" ht="12" customHeight="1">
      <c r="A6" s="18" t="s">
        <v>0</v>
      </c>
      <c r="B6" s="82" t="s">
        <v>2</v>
      </c>
      <c r="C6" s="75"/>
      <c r="D6" s="75"/>
      <c r="E6" s="75"/>
      <c r="F6" s="83"/>
    </row>
    <row r="7" spans="1:6" ht="12" customHeight="1">
      <c r="A7" s="18" t="s">
        <v>0</v>
      </c>
      <c r="B7" s="82" t="s">
        <v>172</v>
      </c>
      <c r="C7" s="75"/>
      <c r="D7" s="75"/>
      <c r="E7" s="75"/>
      <c r="F7" s="83"/>
    </row>
    <row r="8" spans="1:6" ht="12" customHeight="1">
      <c r="A8" s="18" t="s">
        <v>0</v>
      </c>
      <c r="B8" s="82" t="s">
        <v>3</v>
      </c>
      <c r="C8" s="75"/>
      <c r="D8" s="75"/>
      <c r="E8" s="75"/>
      <c r="F8" s="83"/>
    </row>
    <row r="9" spans="1:6" ht="12" customHeight="1">
      <c r="A9" s="18" t="s">
        <v>0</v>
      </c>
      <c r="B9" s="82" t="s">
        <v>277</v>
      </c>
      <c r="C9" s="75"/>
      <c r="D9" s="75"/>
      <c r="E9" s="75"/>
      <c r="F9" s="83"/>
    </row>
    <row r="10" spans="1:6" ht="12" customHeight="1">
      <c r="A10" s="18" t="s">
        <v>0</v>
      </c>
      <c r="B10" s="82" t="s">
        <v>4</v>
      </c>
      <c r="C10" s="75"/>
      <c r="D10" s="75"/>
      <c r="E10" s="75"/>
      <c r="F10" s="83"/>
    </row>
    <row r="11" spans="1:6" ht="15" customHeight="1">
      <c r="A11" s="18" t="s">
        <v>0</v>
      </c>
      <c r="B11" s="82" t="s">
        <v>276</v>
      </c>
      <c r="C11" s="75"/>
      <c r="D11" s="75"/>
      <c r="E11" s="75"/>
      <c r="F11" s="83"/>
    </row>
    <row r="12" spans="1:6" ht="12" customHeight="1">
      <c r="A12" s="18" t="s">
        <v>0</v>
      </c>
      <c r="B12" s="4" t="s">
        <v>0</v>
      </c>
      <c r="C12" s="18" t="s">
        <v>0</v>
      </c>
      <c r="D12" s="18" t="s">
        <v>0</v>
      </c>
      <c r="E12" s="3" t="s">
        <v>0</v>
      </c>
      <c r="F12" s="83"/>
    </row>
    <row r="13" spans="1:6" ht="14.25" customHeight="1">
      <c r="A13" s="18" t="s">
        <v>0</v>
      </c>
      <c r="B13" s="100" t="s">
        <v>174</v>
      </c>
      <c r="C13" s="100"/>
      <c r="D13" s="100"/>
      <c r="E13" s="100"/>
      <c r="F13" s="83"/>
    </row>
    <row r="14" spans="1:6" ht="12" customHeight="1">
      <c r="A14" s="18" t="s">
        <v>0</v>
      </c>
      <c r="B14" s="101" t="s">
        <v>275</v>
      </c>
      <c r="C14" s="101"/>
      <c r="D14" s="101"/>
      <c r="E14" s="101"/>
      <c r="F14" s="83"/>
    </row>
    <row r="15" spans="1:6" ht="12" customHeight="1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83"/>
    </row>
    <row r="16" spans="1:6">
      <c r="A16" s="18" t="s">
        <v>0</v>
      </c>
      <c r="B16" s="18" t="s">
        <v>0</v>
      </c>
      <c r="C16" s="18" t="s">
        <v>0</v>
      </c>
      <c r="D16" s="18" t="s">
        <v>0</v>
      </c>
      <c r="E16" s="3" t="s">
        <v>5</v>
      </c>
      <c r="F16" s="83"/>
    </row>
    <row r="17" spans="1:10" ht="24" customHeight="1">
      <c r="A17" s="19" t="s">
        <v>0</v>
      </c>
      <c r="B17" s="76" t="s">
        <v>6</v>
      </c>
      <c r="C17" s="20" t="s">
        <v>7</v>
      </c>
      <c r="D17" s="20" t="s">
        <v>8</v>
      </c>
      <c r="E17" s="20" t="s">
        <v>9</v>
      </c>
    </row>
    <row r="18" spans="1:10" ht="15" hidden="1" customHeight="1"/>
    <row r="19" spans="1:10" ht="12" customHeight="1">
      <c r="A19" s="19" t="s">
        <v>0</v>
      </c>
      <c r="B19" s="76" t="s">
        <v>10</v>
      </c>
      <c r="C19" s="78"/>
      <c r="D19" s="78"/>
      <c r="E19" s="77"/>
    </row>
    <row r="20" spans="1:10" ht="12" customHeight="1">
      <c r="A20" s="19" t="s">
        <v>0</v>
      </c>
      <c r="B20" s="76" t="s">
        <v>11</v>
      </c>
      <c r="C20" s="21" t="s">
        <v>0</v>
      </c>
      <c r="D20" s="22" t="s">
        <v>0</v>
      </c>
      <c r="E20" s="22" t="s">
        <v>0</v>
      </c>
    </row>
    <row r="21" spans="1:10" ht="12" customHeight="1">
      <c r="A21" s="19" t="s">
        <v>0</v>
      </c>
      <c r="B21" s="79" t="s">
        <v>12</v>
      </c>
      <c r="C21" s="23" t="s">
        <v>13</v>
      </c>
      <c r="D21" s="24">
        <v>756256</v>
      </c>
      <c r="E21" s="24">
        <v>484219</v>
      </c>
    </row>
    <row r="22" spans="1:10" ht="12" customHeight="1">
      <c r="A22" s="19" t="s">
        <v>0</v>
      </c>
      <c r="B22" s="79" t="s">
        <v>14</v>
      </c>
      <c r="C22" s="23" t="s">
        <v>15</v>
      </c>
      <c r="D22" s="24"/>
      <c r="E22" s="24"/>
    </row>
    <row r="23" spans="1:10" ht="12" customHeight="1">
      <c r="A23" s="19" t="s">
        <v>0</v>
      </c>
      <c r="B23" s="79" t="s">
        <v>16</v>
      </c>
      <c r="C23" s="23" t="s">
        <v>17</v>
      </c>
      <c r="D23" s="24"/>
      <c r="E23" s="24"/>
    </row>
    <row r="24" spans="1:10" ht="24" customHeight="1">
      <c r="A24" s="19" t="s">
        <v>0</v>
      </c>
      <c r="B24" s="79" t="s">
        <v>18</v>
      </c>
      <c r="C24" s="23" t="s">
        <v>19</v>
      </c>
      <c r="D24" s="24"/>
      <c r="E24" s="24"/>
    </row>
    <row r="25" spans="1:10" ht="12" customHeight="1">
      <c r="A25" s="19" t="s">
        <v>0</v>
      </c>
      <c r="B25" s="79" t="s">
        <v>20</v>
      </c>
      <c r="C25" s="23" t="s">
        <v>21</v>
      </c>
      <c r="D25" s="24"/>
      <c r="E25" s="24"/>
    </row>
    <row r="26" spans="1:10" ht="12" customHeight="1">
      <c r="A26" s="19" t="s">
        <v>0</v>
      </c>
      <c r="B26" s="79" t="s">
        <v>22</v>
      </c>
      <c r="C26" s="23" t="s">
        <v>23</v>
      </c>
      <c r="D26" s="24">
        <v>3216788</v>
      </c>
      <c r="E26" s="24">
        <v>1765114</v>
      </c>
    </row>
    <row r="27" spans="1:10" ht="12" customHeight="1">
      <c r="A27" s="19" t="s">
        <v>0</v>
      </c>
      <c r="B27" s="79" t="s">
        <v>24</v>
      </c>
      <c r="C27" s="23" t="s">
        <v>25</v>
      </c>
      <c r="D27" s="24">
        <v>30345</v>
      </c>
      <c r="E27" s="24">
        <v>10350</v>
      </c>
      <c r="G27" s="12"/>
    </row>
    <row r="28" spans="1:10" ht="15.75">
      <c r="A28" s="19" t="s">
        <v>0</v>
      </c>
      <c r="B28" s="79" t="s">
        <v>26</v>
      </c>
      <c r="C28" s="23" t="s">
        <v>27</v>
      </c>
      <c r="D28" s="24"/>
      <c r="E28" s="24"/>
      <c r="I28" s="86"/>
    </row>
    <row r="29" spans="1:10" ht="15.75">
      <c r="A29" s="19" t="s">
        <v>0</v>
      </c>
      <c r="B29" s="79" t="s">
        <v>28</v>
      </c>
      <c r="C29" s="23" t="s">
        <v>29</v>
      </c>
      <c r="D29" s="24">
        <v>453841</v>
      </c>
      <c r="E29" s="24">
        <v>358256</v>
      </c>
      <c r="G29" s="12"/>
      <c r="I29" s="86"/>
    </row>
    <row r="30" spans="1:10" ht="13.5" customHeight="1">
      <c r="A30" s="19" t="s">
        <v>0</v>
      </c>
      <c r="B30" s="79" t="s">
        <v>30</v>
      </c>
      <c r="C30" s="23" t="s">
        <v>31</v>
      </c>
      <c r="D30" s="24">
        <v>32080</v>
      </c>
      <c r="E30" s="24">
        <v>37599</v>
      </c>
      <c r="I30" s="86"/>
    </row>
    <row r="31" spans="1:10" ht="24.75" customHeight="1">
      <c r="A31" s="19" t="s">
        <v>0</v>
      </c>
      <c r="B31" s="76" t="s">
        <v>32</v>
      </c>
      <c r="C31" s="20">
        <v>100</v>
      </c>
      <c r="D31" s="25">
        <f>SUM(D21:D30)</f>
        <v>4489310</v>
      </c>
      <c r="E31" s="25">
        <f>SUM(E21:E30)</f>
        <v>2655538</v>
      </c>
      <c r="G31" s="84"/>
      <c r="I31" s="86"/>
      <c r="J31" s="87"/>
    </row>
    <row r="32" spans="1:10" ht="12" customHeight="1">
      <c r="A32" s="19" t="s">
        <v>0</v>
      </c>
      <c r="B32" s="79" t="s">
        <v>33</v>
      </c>
      <c r="C32" s="21">
        <v>101</v>
      </c>
      <c r="D32" s="24"/>
      <c r="E32" s="24"/>
      <c r="I32" s="86"/>
    </row>
    <row r="33" spans="1:9" ht="12" customHeight="1">
      <c r="A33" s="19" t="s">
        <v>0</v>
      </c>
      <c r="B33" s="76" t="s">
        <v>34</v>
      </c>
      <c r="C33" s="20" t="s">
        <v>0</v>
      </c>
      <c r="D33" s="25" t="s">
        <v>0</v>
      </c>
      <c r="E33" s="25" t="s">
        <v>0</v>
      </c>
      <c r="I33" s="86"/>
    </row>
    <row r="34" spans="1:9" ht="12" customHeight="1">
      <c r="A34" s="19" t="s">
        <v>0</v>
      </c>
      <c r="B34" s="79" t="s">
        <v>14</v>
      </c>
      <c r="C34" s="21">
        <v>110</v>
      </c>
      <c r="D34" s="24">
        <v>0</v>
      </c>
      <c r="E34" s="24">
        <v>0</v>
      </c>
      <c r="I34" s="86"/>
    </row>
    <row r="35" spans="1:9" ht="12" customHeight="1">
      <c r="A35" s="19" t="s">
        <v>0</v>
      </c>
      <c r="B35" s="79" t="s">
        <v>16</v>
      </c>
      <c r="C35" s="21">
        <v>111</v>
      </c>
      <c r="D35" s="24">
        <v>0</v>
      </c>
      <c r="E35" s="24">
        <v>0</v>
      </c>
      <c r="I35" s="86"/>
    </row>
    <row r="36" spans="1:9" ht="24" customHeight="1">
      <c r="A36" s="19" t="s">
        <v>0</v>
      </c>
      <c r="B36" s="79" t="s">
        <v>18</v>
      </c>
      <c r="C36" s="21">
        <v>112</v>
      </c>
      <c r="D36" s="24">
        <v>0</v>
      </c>
      <c r="E36" s="24">
        <v>0</v>
      </c>
      <c r="G36" s="12"/>
    </row>
    <row r="37" spans="1:9" ht="12" customHeight="1">
      <c r="A37" s="19" t="s">
        <v>0</v>
      </c>
      <c r="B37" s="79" t="s">
        <v>20</v>
      </c>
      <c r="C37" s="21">
        <v>113</v>
      </c>
      <c r="D37" s="24">
        <v>0</v>
      </c>
      <c r="E37" s="24">
        <v>0</v>
      </c>
    </row>
    <row r="38" spans="1:9" ht="12" customHeight="1">
      <c r="A38" s="19" t="s">
        <v>0</v>
      </c>
      <c r="B38" s="79" t="s">
        <v>35</v>
      </c>
      <c r="C38" s="21">
        <v>114</v>
      </c>
      <c r="D38" s="24">
        <v>57715</v>
      </c>
      <c r="E38" s="24">
        <v>56180</v>
      </c>
    </row>
    <row r="39" spans="1:9" ht="15" customHeight="1">
      <c r="A39" s="19" t="s">
        <v>0</v>
      </c>
      <c r="B39" s="79" t="s">
        <v>36</v>
      </c>
      <c r="C39" s="21">
        <v>115</v>
      </c>
      <c r="D39" s="24"/>
      <c r="E39" s="24"/>
    </row>
    <row r="40" spans="1:9" ht="12" customHeight="1">
      <c r="A40" s="19" t="s">
        <v>0</v>
      </c>
      <c r="B40" s="79" t="s">
        <v>37</v>
      </c>
      <c r="C40" s="21">
        <v>116</v>
      </c>
      <c r="D40" s="24"/>
      <c r="E40" s="24"/>
    </row>
    <row r="41" spans="1:9" ht="12" customHeight="1">
      <c r="A41" s="19" t="s">
        <v>0</v>
      </c>
      <c r="B41" s="79" t="s">
        <v>38</v>
      </c>
      <c r="C41" s="21">
        <v>117</v>
      </c>
      <c r="D41" s="24"/>
      <c r="E41" s="24"/>
    </row>
    <row r="42" spans="1:9" ht="12" customHeight="1">
      <c r="A42" s="19" t="s">
        <v>0</v>
      </c>
      <c r="B42" s="79" t="s">
        <v>39</v>
      </c>
      <c r="C42" s="21">
        <v>118</v>
      </c>
      <c r="D42" s="24">
        <v>10816847</v>
      </c>
      <c r="E42" s="24">
        <v>8331468</v>
      </c>
    </row>
    <row r="43" spans="1:9" ht="12" customHeight="1">
      <c r="A43" s="19" t="s">
        <v>0</v>
      </c>
      <c r="B43" s="79" t="s">
        <v>40</v>
      </c>
      <c r="C43" s="21">
        <v>119</v>
      </c>
      <c r="D43" s="24"/>
      <c r="E43" s="24"/>
    </row>
    <row r="44" spans="1:9" ht="12" customHeight="1">
      <c r="A44" s="19" t="s">
        <v>0</v>
      </c>
      <c r="B44" s="79" t="s">
        <v>41</v>
      </c>
      <c r="C44" s="21">
        <v>120</v>
      </c>
      <c r="D44" s="24"/>
      <c r="E44" s="24"/>
    </row>
    <row r="45" spans="1:9" ht="12" customHeight="1">
      <c r="A45" s="19" t="s">
        <v>0</v>
      </c>
      <c r="B45" s="79" t="s">
        <v>42</v>
      </c>
      <c r="C45" s="21">
        <v>121</v>
      </c>
      <c r="D45" s="24">
        <v>17591</v>
      </c>
      <c r="E45" s="24">
        <v>15251</v>
      </c>
    </row>
    <row r="46" spans="1:9" ht="12" customHeight="1">
      <c r="A46" s="19" t="s">
        <v>0</v>
      </c>
      <c r="B46" s="79" t="s">
        <v>43</v>
      </c>
      <c r="C46" s="21">
        <v>122</v>
      </c>
      <c r="D46" s="24"/>
      <c r="E46" s="24"/>
    </row>
    <row r="47" spans="1:9" ht="12" customHeight="1">
      <c r="A47" s="19" t="s">
        <v>0</v>
      </c>
      <c r="B47" s="79" t="s">
        <v>44</v>
      </c>
      <c r="C47" s="21">
        <v>123</v>
      </c>
      <c r="D47" s="24">
        <f>992986+89943+270195</f>
        <v>1353124</v>
      </c>
      <c r="E47" s="24">
        <f>90806+89943+812973</f>
        <v>993722</v>
      </c>
    </row>
    <row r="48" spans="1:9" ht="24" customHeight="1">
      <c r="A48" s="19" t="s">
        <v>0</v>
      </c>
      <c r="B48" s="76" t="s">
        <v>45</v>
      </c>
      <c r="C48" s="20">
        <v>200</v>
      </c>
      <c r="D48" s="25">
        <f>SUM(D34:D47)</f>
        <v>12245277</v>
      </c>
      <c r="E48" s="25">
        <f>SUM(E34:E47)</f>
        <v>9396621</v>
      </c>
    </row>
    <row r="49" spans="1:7" ht="12" customHeight="1">
      <c r="A49" s="19" t="s">
        <v>0</v>
      </c>
      <c r="B49" s="76" t="s">
        <v>46</v>
      </c>
      <c r="C49" s="20" t="s">
        <v>0</v>
      </c>
      <c r="D49" s="25">
        <f>D48+D31</f>
        <v>16734587</v>
      </c>
      <c r="E49" s="25">
        <f>E48+E31</f>
        <v>12052159</v>
      </c>
    </row>
    <row r="50" spans="1:7" ht="12" customHeight="1">
      <c r="A50" s="19" t="s">
        <v>0</v>
      </c>
      <c r="B50" s="76"/>
      <c r="C50" s="78"/>
      <c r="D50" s="78"/>
      <c r="E50" s="77"/>
    </row>
    <row r="51" spans="1:7" ht="12" customHeight="1">
      <c r="A51" s="19" t="s">
        <v>0</v>
      </c>
      <c r="B51" s="76" t="s">
        <v>47</v>
      </c>
      <c r="C51" s="20" t="s">
        <v>0</v>
      </c>
      <c r="D51" s="20" t="s">
        <v>0</v>
      </c>
      <c r="E51" s="20" t="s">
        <v>0</v>
      </c>
    </row>
    <row r="52" spans="1:7" ht="12" customHeight="1">
      <c r="A52" s="19" t="s">
        <v>0</v>
      </c>
      <c r="B52" s="79" t="s">
        <v>48</v>
      </c>
      <c r="C52" s="21">
        <v>210</v>
      </c>
      <c r="D52" s="24"/>
      <c r="E52" s="24"/>
    </row>
    <row r="53" spans="1:7" ht="12" customHeight="1">
      <c r="A53" s="19" t="s">
        <v>0</v>
      </c>
      <c r="B53" s="79" t="s">
        <v>16</v>
      </c>
      <c r="C53" s="21">
        <v>211</v>
      </c>
      <c r="D53" s="24">
        <v>0</v>
      </c>
      <c r="E53" s="24">
        <v>0</v>
      </c>
    </row>
    <row r="54" spans="1:7" ht="12" customHeight="1">
      <c r="A54" s="19" t="s">
        <v>0</v>
      </c>
      <c r="B54" s="79" t="s">
        <v>49</v>
      </c>
      <c r="C54" s="21">
        <v>212</v>
      </c>
      <c r="D54" s="24">
        <v>0</v>
      </c>
      <c r="E54" s="24">
        <v>0</v>
      </c>
    </row>
    <row r="55" spans="1:7" ht="12" customHeight="1">
      <c r="A55" s="19" t="s">
        <v>0</v>
      </c>
      <c r="B55" s="79" t="s">
        <v>50</v>
      </c>
      <c r="C55" s="21">
        <v>213</v>
      </c>
      <c r="D55" s="24">
        <v>503883</v>
      </c>
      <c r="E55" s="24">
        <v>784126</v>
      </c>
      <c r="G55" s="12"/>
    </row>
    <row r="56" spans="1:7" ht="12" customHeight="1">
      <c r="A56" s="19" t="s">
        <v>0</v>
      </c>
      <c r="B56" s="79" t="s">
        <v>51</v>
      </c>
      <c r="C56" s="21">
        <v>214</v>
      </c>
      <c r="D56" s="24"/>
      <c r="E56" s="24"/>
    </row>
    <row r="57" spans="1:7" ht="12" customHeight="1">
      <c r="A57" s="19" t="s">
        <v>0</v>
      </c>
      <c r="B57" s="79" t="s">
        <v>52</v>
      </c>
      <c r="C57" s="21">
        <v>215</v>
      </c>
      <c r="D57" s="24"/>
      <c r="E57" s="24">
        <v>37478</v>
      </c>
      <c r="G57" s="12"/>
    </row>
    <row r="58" spans="1:7" ht="12" customHeight="1">
      <c r="A58" s="19" t="s">
        <v>0</v>
      </c>
      <c r="B58" s="79" t="s">
        <v>53</v>
      </c>
      <c r="C58" s="21">
        <v>216</v>
      </c>
      <c r="D58" s="24"/>
      <c r="E58" s="24"/>
    </row>
    <row r="59" spans="1:7" ht="12" customHeight="1">
      <c r="A59" s="19" t="s">
        <v>0</v>
      </c>
      <c r="B59" s="79" t="s">
        <v>54</v>
      </c>
      <c r="C59" s="21">
        <v>217</v>
      </c>
      <c r="D59" s="24">
        <f>129191+5536</f>
        <v>134727</v>
      </c>
      <c r="E59" s="24">
        <f>36149+1879</f>
        <v>38028</v>
      </c>
      <c r="G59" s="12"/>
    </row>
    <row r="60" spans="1:7" ht="24.75" customHeight="1">
      <c r="A60" s="19" t="s">
        <v>0</v>
      </c>
      <c r="B60" s="76" t="s">
        <v>55</v>
      </c>
      <c r="C60" s="20">
        <v>300</v>
      </c>
      <c r="D60" s="25">
        <f>SUM(D52:D59)</f>
        <v>638610</v>
      </c>
      <c r="E60" s="25">
        <f>SUM(E52:E59)</f>
        <v>859632</v>
      </c>
      <c r="F60" s="85"/>
    </row>
    <row r="61" spans="1:7" ht="12" customHeight="1">
      <c r="A61" s="19" t="s">
        <v>0</v>
      </c>
      <c r="B61" s="79" t="s">
        <v>56</v>
      </c>
      <c r="C61" s="21">
        <v>301</v>
      </c>
      <c r="D61" s="22"/>
      <c r="E61" s="22"/>
    </row>
    <row r="62" spans="1:7" ht="12" customHeight="1">
      <c r="A62" s="19" t="s">
        <v>0</v>
      </c>
      <c r="B62" s="76" t="s">
        <v>57</v>
      </c>
      <c r="C62" s="20" t="s">
        <v>0</v>
      </c>
      <c r="D62" s="26" t="s">
        <v>0</v>
      </c>
      <c r="E62" s="26" t="s">
        <v>0</v>
      </c>
    </row>
    <row r="63" spans="1:7" ht="12" customHeight="1">
      <c r="A63" s="19" t="s">
        <v>0</v>
      </c>
      <c r="B63" s="79" t="s">
        <v>48</v>
      </c>
      <c r="C63" s="21">
        <v>310</v>
      </c>
      <c r="D63" s="24">
        <v>0</v>
      </c>
      <c r="E63" s="24">
        <v>0</v>
      </c>
    </row>
    <row r="64" spans="1:7" ht="12" customHeight="1">
      <c r="A64" s="19" t="s">
        <v>0</v>
      </c>
      <c r="B64" s="79" t="s">
        <v>16</v>
      </c>
      <c r="C64" s="21">
        <v>311</v>
      </c>
      <c r="D64" s="24">
        <v>0</v>
      </c>
      <c r="E64" s="24">
        <v>0</v>
      </c>
    </row>
    <row r="65" spans="1:8" ht="12" customHeight="1">
      <c r="A65" s="19" t="s">
        <v>0</v>
      </c>
      <c r="B65" s="79" t="s">
        <v>58</v>
      </c>
      <c r="C65" s="21">
        <v>312</v>
      </c>
      <c r="D65" s="24">
        <v>0</v>
      </c>
      <c r="E65" s="24">
        <v>0</v>
      </c>
    </row>
    <row r="66" spans="1:8" ht="12" customHeight="1">
      <c r="A66" s="19" t="s">
        <v>0</v>
      </c>
      <c r="B66" s="79" t="s">
        <v>59</v>
      </c>
      <c r="C66" s="21">
        <v>313</v>
      </c>
      <c r="D66" s="24">
        <v>0</v>
      </c>
      <c r="E66" s="24">
        <v>0</v>
      </c>
    </row>
    <row r="67" spans="1:8" ht="12" customHeight="1">
      <c r="A67" s="19" t="s">
        <v>0</v>
      </c>
      <c r="B67" s="79" t="s">
        <v>60</v>
      </c>
      <c r="C67" s="21">
        <v>314</v>
      </c>
      <c r="D67" s="24">
        <v>176745</v>
      </c>
      <c r="E67" s="24">
        <v>176745</v>
      </c>
      <c r="G67" s="84"/>
    </row>
    <row r="68" spans="1:8" ht="12" customHeight="1">
      <c r="A68" s="19" t="s">
        <v>0</v>
      </c>
      <c r="B68" s="79" t="s">
        <v>61</v>
      </c>
      <c r="C68" s="21">
        <v>315</v>
      </c>
      <c r="D68" s="24">
        <v>31770</v>
      </c>
      <c r="E68" s="24">
        <v>31770</v>
      </c>
    </row>
    <row r="69" spans="1:8" ht="12" customHeight="1">
      <c r="A69" s="19" t="s">
        <v>0</v>
      </c>
      <c r="B69" s="79" t="s">
        <v>62</v>
      </c>
      <c r="C69" s="21">
        <v>316</v>
      </c>
      <c r="D69" s="24"/>
      <c r="E69" s="24"/>
    </row>
    <row r="70" spans="1:8" ht="24" customHeight="1">
      <c r="A70" s="19" t="s">
        <v>0</v>
      </c>
      <c r="B70" s="76" t="s">
        <v>63</v>
      </c>
      <c r="C70" s="20">
        <v>400</v>
      </c>
      <c r="D70" s="25">
        <f>SUM(D63:D69)</f>
        <v>208515</v>
      </c>
      <c r="E70" s="25">
        <f>SUM(E63:E69)</f>
        <v>208515</v>
      </c>
      <c r="F70" s="85"/>
    </row>
    <row r="71" spans="1:8" ht="12" customHeight="1">
      <c r="A71" s="19" t="s">
        <v>0</v>
      </c>
      <c r="B71" s="76" t="s">
        <v>64</v>
      </c>
      <c r="C71" s="20" t="s">
        <v>0</v>
      </c>
      <c r="D71" s="26" t="s">
        <v>0</v>
      </c>
      <c r="E71" s="26" t="s">
        <v>0</v>
      </c>
    </row>
    <row r="72" spans="1:8" ht="12" customHeight="1">
      <c r="A72" s="19" t="s">
        <v>0</v>
      </c>
      <c r="B72" s="79" t="s">
        <v>65</v>
      </c>
      <c r="C72" s="21">
        <v>410</v>
      </c>
      <c r="D72" s="24">
        <v>17036296</v>
      </c>
      <c r="E72" s="24">
        <v>11916100</v>
      </c>
      <c r="G72" s="12"/>
    </row>
    <row r="73" spans="1:8" ht="12" customHeight="1">
      <c r="A73" s="19" t="s">
        <v>0</v>
      </c>
      <c r="B73" s="79" t="s">
        <v>66</v>
      </c>
      <c r="C73" s="21">
        <v>411</v>
      </c>
      <c r="D73" s="24">
        <v>0</v>
      </c>
      <c r="E73" s="24">
        <v>0</v>
      </c>
    </row>
    <row r="74" spans="1:8" ht="12" customHeight="1">
      <c r="A74" s="19" t="s">
        <v>0</v>
      </c>
      <c r="B74" s="79" t="s">
        <v>67</v>
      </c>
      <c r="C74" s="21">
        <v>412</v>
      </c>
      <c r="D74" s="24">
        <v>0</v>
      </c>
      <c r="E74" s="24">
        <v>0</v>
      </c>
    </row>
    <row r="75" spans="1:8" ht="12" customHeight="1">
      <c r="A75" s="19" t="s">
        <v>0</v>
      </c>
      <c r="B75" s="79" t="s">
        <v>68</v>
      </c>
      <c r="C75" s="21">
        <v>413</v>
      </c>
      <c r="D75" s="24">
        <v>0</v>
      </c>
      <c r="E75" s="24">
        <v>0</v>
      </c>
      <c r="G75" s="12"/>
    </row>
    <row r="76" spans="1:8" ht="12" customHeight="1">
      <c r="A76" s="19" t="s">
        <v>0</v>
      </c>
      <c r="B76" s="79" t="s">
        <v>69</v>
      </c>
      <c r="C76" s="21">
        <v>414</v>
      </c>
      <c r="D76" s="24">
        <f>E76+Ф2!D56</f>
        <v>-1148834</v>
      </c>
      <c r="E76" s="24">
        <v>-932088</v>
      </c>
      <c r="G76" s="12"/>
    </row>
    <row r="77" spans="1:8" ht="24" customHeight="1">
      <c r="A77" s="19" t="s">
        <v>0</v>
      </c>
      <c r="B77" s="79" t="s">
        <v>70</v>
      </c>
      <c r="C77" s="21">
        <v>420</v>
      </c>
      <c r="D77" s="24">
        <f>SUM(D72:D76)</f>
        <v>15887462</v>
      </c>
      <c r="E77" s="24">
        <f>SUM(E72:E76)</f>
        <v>10984012</v>
      </c>
      <c r="G77" s="12"/>
      <c r="H77" s="12"/>
    </row>
    <row r="78" spans="1:8" ht="12" customHeight="1">
      <c r="A78" s="19" t="s">
        <v>0</v>
      </c>
      <c r="B78" s="79" t="s">
        <v>71</v>
      </c>
      <c r="C78" s="21">
        <v>421</v>
      </c>
      <c r="D78" s="24"/>
      <c r="E78" s="24"/>
    </row>
    <row r="79" spans="1:8" ht="12" customHeight="1">
      <c r="A79" s="19" t="s">
        <v>0</v>
      </c>
      <c r="B79" s="76" t="s">
        <v>72</v>
      </c>
      <c r="C79" s="20">
        <v>500</v>
      </c>
      <c r="D79" s="25">
        <f>D77</f>
        <v>15887462</v>
      </c>
      <c r="E79" s="25">
        <f>E77</f>
        <v>10984012</v>
      </c>
    </row>
    <row r="80" spans="1:8" ht="12" customHeight="1">
      <c r="A80" s="19" t="s">
        <v>0</v>
      </c>
      <c r="B80" s="76" t="s">
        <v>73</v>
      </c>
      <c r="C80" s="20" t="s">
        <v>0</v>
      </c>
      <c r="D80" s="25">
        <f>D79+D70+D60</f>
        <v>16734587</v>
      </c>
      <c r="E80" s="25">
        <f>E79+E70+E60</f>
        <v>12052159</v>
      </c>
    </row>
    <row r="81" spans="2:6" ht="12" customHeight="1">
      <c r="B81" s="27" t="s">
        <v>176</v>
      </c>
      <c r="C81" s="18" t="s">
        <v>0</v>
      </c>
      <c r="D81" s="28">
        <f>(D49-D45-D60-D70)/590857.958</f>
        <v>26.859028951252611</v>
      </c>
      <c r="E81" s="28">
        <f>(E49-E45-E60-E70)/521880.512</f>
        <v>21.017763161848052</v>
      </c>
      <c r="F81" s="83"/>
    </row>
    <row r="82" spans="2:6" ht="12" customHeight="1">
      <c r="B82" s="18" t="s">
        <v>0</v>
      </c>
      <c r="C82" s="18" t="s">
        <v>0</v>
      </c>
      <c r="D82" s="29">
        <f>D80-D49</f>
        <v>0</v>
      </c>
      <c r="E82" s="29">
        <f>E80-E49</f>
        <v>0</v>
      </c>
      <c r="F82" s="88"/>
    </row>
    <row r="83" spans="2:6" ht="12" customHeight="1">
      <c r="B83" s="80" t="s">
        <v>268</v>
      </c>
      <c r="C83" s="18" t="s">
        <v>0</v>
      </c>
      <c r="D83" s="33"/>
      <c r="E83" s="18" t="s">
        <v>0</v>
      </c>
      <c r="F83" s="83"/>
    </row>
    <row r="84" spans="2:6" ht="12" customHeight="1">
      <c r="B84" s="81" t="s">
        <v>74</v>
      </c>
      <c r="C84" s="18" t="s">
        <v>0</v>
      </c>
      <c r="D84" s="93"/>
      <c r="E84" s="18" t="s">
        <v>0</v>
      </c>
      <c r="F84" s="83"/>
    </row>
    <row r="85" spans="2:6" ht="12" customHeight="1">
      <c r="B85" s="80" t="s">
        <v>75</v>
      </c>
      <c r="C85" s="18" t="s">
        <v>0</v>
      </c>
      <c r="D85" s="33"/>
      <c r="E85" s="18" t="s">
        <v>0</v>
      </c>
      <c r="F85" s="83"/>
    </row>
    <row r="86" spans="2:6" ht="12" customHeight="1">
      <c r="B86" s="81" t="s">
        <v>76</v>
      </c>
      <c r="C86" s="18" t="s">
        <v>0</v>
      </c>
      <c r="D86" s="93"/>
      <c r="E86" s="18" t="s">
        <v>0</v>
      </c>
      <c r="F86" s="83"/>
    </row>
    <row r="87" spans="2:6" ht="12" customHeight="1">
      <c r="B87" s="75" t="s">
        <v>77</v>
      </c>
      <c r="C87" s="75"/>
      <c r="D87" s="94"/>
      <c r="E87" s="75"/>
      <c r="F87" s="83"/>
    </row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  <row r="93" spans="2:6" ht="15" hidden="1" customHeight="1"/>
    <row r="94" spans="2:6" ht="15" hidden="1" customHeight="1"/>
  </sheetData>
  <mergeCells count="4">
    <mergeCell ref="B2:E2"/>
    <mergeCell ref="B3:E3"/>
    <mergeCell ref="B13:E13"/>
    <mergeCell ref="B14:E14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48" workbookViewId="0">
      <selection activeCell="E62" sqref="E62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6"/>
      <c r="D1" s="106"/>
      <c r="E1" s="106"/>
      <c r="F1" s="1"/>
    </row>
    <row r="2" spans="1:6" ht="12" customHeight="1">
      <c r="A2" s="1" t="s">
        <v>0</v>
      </c>
      <c r="B2" s="1" t="s">
        <v>0</v>
      </c>
      <c r="C2" s="98" t="s">
        <v>78</v>
      </c>
      <c r="D2" s="98"/>
      <c r="E2" s="98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5" t="s">
        <v>171</v>
      </c>
      <c r="C4" s="105"/>
      <c r="D4" s="105"/>
      <c r="E4" s="105"/>
      <c r="F4" s="105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00" t="s">
        <v>175</v>
      </c>
      <c r="C6" s="100"/>
      <c r="D6" s="100"/>
      <c r="E6" s="100"/>
      <c r="F6" s="1"/>
    </row>
    <row r="7" spans="1:6" ht="12" customHeight="1">
      <c r="A7" s="1" t="s">
        <v>0</v>
      </c>
      <c r="B7" s="101" t="s">
        <v>275</v>
      </c>
      <c r="C7" s="101"/>
      <c r="D7" s="101"/>
      <c r="E7" s="101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79</v>
      </c>
      <c r="C21" s="7" t="s">
        <v>7</v>
      </c>
      <c r="D21" s="7" t="s">
        <v>80</v>
      </c>
      <c r="E21" s="7" t="s">
        <v>81</v>
      </c>
    </row>
    <row r="22" spans="1:5" ht="15" hidden="1" customHeight="1"/>
    <row r="23" spans="1:5" ht="12" customHeight="1">
      <c r="A23" s="6" t="s">
        <v>0</v>
      </c>
      <c r="B23" s="6" t="s">
        <v>82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83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30" t="s">
        <v>84</v>
      </c>
      <c r="C25" s="31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85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86</v>
      </c>
      <c r="C27" s="10" t="s">
        <v>21</v>
      </c>
      <c r="D27" s="11">
        <v>-166319</v>
      </c>
      <c r="E27" s="11">
        <v>-197726</v>
      </c>
    </row>
    <row r="28" spans="1:5" ht="12" customHeight="1">
      <c r="A28" s="6" t="s">
        <v>0</v>
      </c>
      <c r="B28" s="6" t="s">
        <v>87</v>
      </c>
      <c r="C28" s="10" t="s">
        <v>23</v>
      </c>
      <c r="D28" s="11">
        <v>-29507</v>
      </c>
      <c r="E28" s="11">
        <v>-17988</v>
      </c>
    </row>
    <row r="29" spans="1:5" ht="12" customHeight="1">
      <c r="A29" s="6" t="s">
        <v>0</v>
      </c>
      <c r="B29" s="6" t="s">
        <v>88</v>
      </c>
      <c r="C29" s="10" t="s">
        <v>25</v>
      </c>
      <c r="D29" s="11">
        <v>23321</v>
      </c>
      <c r="E29" s="11">
        <v>7782</v>
      </c>
    </row>
    <row r="30" spans="1:5" ht="24" customHeight="1">
      <c r="A30" s="6" t="s">
        <v>0</v>
      </c>
      <c r="B30" s="30" t="s">
        <v>89</v>
      </c>
      <c r="C30" s="31" t="s">
        <v>90</v>
      </c>
      <c r="D30" s="13">
        <f>SUM(D26:D29)+D25</f>
        <v>-172505</v>
      </c>
      <c r="E30" s="13">
        <f>SUM(E26:E29)+E25</f>
        <v>-207932</v>
      </c>
    </row>
    <row r="31" spans="1:5" ht="12" customHeight="1">
      <c r="A31" s="6" t="s">
        <v>0</v>
      </c>
      <c r="B31" s="6" t="s">
        <v>91</v>
      </c>
      <c r="C31" s="10" t="s">
        <v>92</v>
      </c>
      <c r="D31" s="11">
        <v>108766</v>
      </c>
      <c r="E31" s="11">
        <v>53421</v>
      </c>
    </row>
    <row r="32" spans="1:5" ht="12" customHeight="1">
      <c r="A32" s="6" t="s">
        <v>0</v>
      </c>
      <c r="B32" s="6" t="s">
        <v>93</v>
      </c>
      <c r="C32" s="10" t="s">
        <v>94</v>
      </c>
      <c r="D32" s="11"/>
      <c r="E32" s="11">
        <v>-17076</v>
      </c>
    </row>
    <row r="33" spans="1:7" ht="24" customHeight="1">
      <c r="A33" s="6" t="s">
        <v>0</v>
      </c>
      <c r="B33" s="6" t="s">
        <v>95</v>
      </c>
      <c r="C33" s="10" t="s">
        <v>96</v>
      </c>
      <c r="D33" s="11">
        <v>0</v>
      </c>
      <c r="E33" s="11"/>
    </row>
    <row r="34" spans="1:7" ht="12" customHeight="1">
      <c r="A34" s="6" t="s">
        <v>0</v>
      </c>
      <c r="B34" s="6" t="s">
        <v>270</v>
      </c>
      <c r="C34" s="10" t="s">
        <v>97</v>
      </c>
      <c r="D34" s="11">
        <v>-133329</v>
      </c>
      <c r="E34" s="11">
        <v>7769</v>
      </c>
    </row>
    <row r="35" spans="1:7" ht="12" customHeight="1">
      <c r="A35" s="6" t="s">
        <v>0</v>
      </c>
      <c r="B35" s="6" t="s">
        <v>98</v>
      </c>
      <c r="C35" s="10" t="s">
        <v>99</v>
      </c>
      <c r="D35" s="11"/>
      <c r="E35" s="11"/>
    </row>
    <row r="36" spans="1:7" ht="24" customHeight="1">
      <c r="A36" s="6" t="s">
        <v>0</v>
      </c>
      <c r="B36" s="30" t="s">
        <v>100</v>
      </c>
      <c r="C36" s="7">
        <v>100</v>
      </c>
      <c r="D36" s="13">
        <f>SUM(D31:D35)+D30</f>
        <v>-197068</v>
      </c>
      <c r="E36" s="13">
        <f>SUM(E31:E35)+E30</f>
        <v>-163818</v>
      </c>
    </row>
    <row r="37" spans="1:7" ht="12" customHeight="1">
      <c r="A37" s="6" t="s">
        <v>0</v>
      </c>
      <c r="B37" s="6" t="s">
        <v>101</v>
      </c>
      <c r="C37" s="8">
        <v>101</v>
      </c>
      <c r="D37" s="11">
        <v>-19678</v>
      </c>
      <c r="E37" s="11">
        <v>-2749</v>
      </c>
    </row>
    <row r="38" spans="1:7" ht="24" customHeight="1">
      <c r="A38" s="6" t="s">
        <v>0</v>
      </c>
      <c r="B38" s="30" t="s">
        <v>102</v>
      </c>
      <c r="C38" s="7">
        <v>200</v>
      </c>
      <c r="D38" s="13">
        <f>D36+D37</f>
        <v>-216746</v>
      </c>
      <c r="E38" s="13">
        <f>E36+E37</f>
        <v>-166567</v>
      </c>
    </row>
    <row r="39" spans="1:7" ht="12" customHeight="1">
      <c r="A39" s="6" t="s">
        <v>0</v>
      </c>
      <c r="B39" s="6" t="s">
        <v>103</v>
      </c>
      <c r="C39" s="8">
        <v>201</v>
      </c>
      <c r="D39" s="11"/>
      <c r="E39" s="11"/>
    </row>
    <row r="40" spans="1:7" ht="12" customHeight="1">
      <c r="A40" s="6" t="s">
        <v>0</v>
      </c>
      <c r="B40" s="30" t="s">
        <v>104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105</v>
      </c>
      <c r="C41" s="8" t="s">
        <v>0</v>
      </c>
      <c r="D41" s="11">
        <f>D38</f>
        <v>-216746</v>
      </c>
      <c r="E41" s="11">
        <f>E38</f>
        <v>-166567</v>
      </c>
    </row>
    <row r="42" spans="1:7" ht="12" customHeight="1">
      <c r="A42" s="6" t="s">
        <v>0</v>
      </c>
      <c r="B42" s="6" t="s">
        <v>106</v>
      </c>
      <c r="C42" s="8" t="s">
        <v>0</v>
      </c>
      <c r="D42" s="11"/>
      <c r="E42" s="11"/>
      <c r="G42" s="89"/>
    </row>
    <row r="43" spans="1:7" ht="14.25" customHeight="1">
      <c r="A43" s="6" t="s">
        <v>0</v>
      </c>
      <c r="B43" s="30" t="s">
        <v>107</v>
      </c>
      <c r="C43" s="7">
        <v>400</v>
      </c>
      <c r="D43" s="13"/>
      <c r="E43" s="13"/>
    </row>
    <row r="44" spans="1:7" ht="12" customHeight="1">
      <c r="A44" s="6" t="s">
        <v>0</v>
      </c>
      <c r="B44" s="102" t="s">
        <v>108</v>
      </c>
      <c r="C44" s="103"/>
      <c r="D44" s="103"/>
      <c r="E44" s="104"/>
    </row>
    <row r="45" spans="1:7" ht="12" customHeight="1">
      <c r="A45" s="6" t="s">
        <v>0</v>
      </c>
      <c r="B45" s="6" t="s">
        <v>109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110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111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112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113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114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115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116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117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118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119</v>
      </c>
      <c r="C55" s="8">
        <v>420</v>
      </c>
      <c r="D55" s="9"/>
      <c r="E55" s="9"/>
    </row>
    <row r="56" spans="1:5" ht="12" customHeight="1">
      <c r="A56" s="6" t="s">
        <v>0</v>
      </c>
      <c r="B56" s="30" t="s">
        <v>120</v>
      </c>
      <c r="C56" s="7">
        <v>500</v>
      </c>
      <c r="D56" s="13">
        <f>D38</f>
        <v>-216746</v>
      </c>
      <c r="E56" s="13">
        <f>E38</f>
        <v>-166567</v>
      </c>
    </row>
    <row r="57" spans="1:5" ht="12" customHeight="1">
      <c r="A57" s="6" t="s">
        <v>0</v>
      </c>
      <c r="B57" s="6" t="s">
        <v>121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105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122</v>
      </c>
      <c r="C59" s="8" t="s">
        <v>0</v>
      </c>
      <c r="D59" s="9"/>
      <c r="E59" s="9"/>
    </row>
    <row r="60" spans="1:5" ht="12" customHeight="1">
      <c r="A60" s="6" t="s">
        <v>0</v>
      </c>
      <c r="B60" s="30" t="s">
        <v>123</v>
      </c>
      <c r="C60" s="7">
        <v>600</v>
      </c>
      <c r="D60" s="14"/>
      <c r="E60" s="14"/>
    </row>
    <row r="61" spans="1:5" ht="12" customHeight="1">
      <c r="A61" s="6" t="s">
        <v>0</v>
      </c>
      <c r="B61" s="102" t="s">
        <v>108</v>
      </c>
      <c r="C61" s="103"/>
      <c r="D61" s="103"/>
      <c r="E61" s="104"/>
    </row>
    <row r="62" spans="1:5" ht="12" customHeight="1">
      <c r="A62" s="6" t="s">
        <v>0</v>
      </c>
      <c r="B62" s="6" t="s">
        <v>271</v>
      </c>
      <c r="C62" s="8" t="s">
        <v>0</v>
      </c>
      <c r="D62" s="96">
        <f>D56/559245267*1000</f>
        <v>-0.38756876953596103</v>
      </c>
      <c r="E62" s="96">
        <f>E56/443685112*1000</f>
        <v>-0.37541714944899929</v>
      </c>
    </row>
    <row r="63" spans="1:5" ht="12" customHeight="1">
      <c r="A63" s="6" t="s">
        <v>0</v>
      </c>
      <c r="B63" s="6" t="s">
        <v>124</v>
      </c>
      <c r="C63" s="8" t="s">
        <v>0</v>
      </c>
      <c r="D63" s="32"/>
      <c r="E63" s="32"/>
    </row>
    <row r="64" spans="1:5" ht="12" customHeight="1">
      <c r="A64" s="6" t="s">
        <v>0</v>
      </c>
      <c r="B64" s="6" t="s">
        <v>125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272</v>
      </c>
      <c r="C65" s="8" t="s">
        <v>0</v>
      </c>
      <c r="D65" s="32">
        <f>D62</f>
        <v>-0.38756876953596103</v>
      </c>
      <c r="E65" s="32">
        <f>E62</f>
        <v>-0.37541714944899929</v>
      </c>
    </row>
    <row r="66" spans="1:6" ht="12" customHeight="1">
      <c r="A66" s="6" t="s">
        <v>0</v>
      </c>
      <c r="B66" s="6" t="s">
        <v>124</v>
      </c>
      <c r="C66" s="8"/>
      <c r="D66" s="32"/>
      <c r="E66" s="32"/>
    </row>
    <row r="67" spans="1:6" ht="12" customHeight="1">
      <c r="A67" s="6" t="s">
        <v>0</v>
      </c>
      <c r="B67" s="6" t="s">
        <v>125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16" t="s">
        <v>268</v>
      </c>
      <c r="C70" s="33"/>
      <c r="D70" s="33"/>
      <c r="E70" s="5" t="s">
        <v>0</v>
      </c>
      <c r="F70" s="1"/>
    </row>
    <row r="71" spans="1:6" ht="12" customHeight="1">
      <c r="B71" s="5" t="s">
        <v>74</v>
      </c>
      <c r="C71" s="33" t="s">
        <v>0</v>
      </c>
      <c r="D71" s="92"/>
      <c r="E71" s="5" t="s">
        <v>0</v>
      </c>
      <c r="F71" s="1"/>
    </row>
    <row r="72" spans="1:6" ht="12" customHeight="1">
      <c r="B72" s="16" t="s">
        <v>75</v>
      </c>
      <c r="C72" s="5" t="s">
        <v>0</v>
      </c>
      <c r="D72" s="33" t="s">
        <v>0</v>
      </c>
      <c r="E72" s="5" t="s">
        <v>0</v>
      </c>
      <c r="F72" s="1"/>
    </row>
    <row r="73" spans="1:6" ht="12" customHeight="1">
      <c r="B73" s="5" t="s">
        <v>76</v>
      </c>
      <c r="C73" s="5" t="s">
        <v>0</v>
      </c>
      <c r="D73" s="17"/>
      <c r="E73" s="5" t="s">
        <v>0</v>
      </c>
      <c r="F73" s="1"/>
    </row>
    <row r="74" spans="1:6" ht="12" customHeight="1">
      <c r="B74" s="1" t="s">
        <v>77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topLeftCell="A76" workbookViewId="0">
      <selection activeCell="D77" sqref="D77"/>
    </sheetView>
  </sheetViews>
  <sheetFormatPr defaultRowHeight="12"/>
  <cols>
    <col min="1" max="1" width="2" style="34" bestFit="1" customWidth="1"/>
    <col min="2" max="2" width="51.7109375" style="34" customWidth="1"/>
    <col min="3" max="3" width="7.5703125" style="34" customWidth="1"/>
    <col min="4" max="4" width="17.140625" style="70" customWidth="1"/>
    <col min="5" max="5" width="18.5703125" style="70" customWidth="1"/>
    <col min="6" max="257" width="9.140625" style="34"/>
    <col min="258" max="258" width="61.28515625" style="34" customWidth="1"/>
    <col min="259" max="259" width="12.42578125" style="34" customWidth="1"/>
    <col min="260" max="260" width="17.140625" style="34" customWidth="1"/>
    <col min="261" max="261" width="18.5703125" style="34" customWidth="1"/>
    <col min="262" max="513" width="9.140625" style="34"/>
    <col min="514" max="514" width="61.28515625" style="34" customWidth="1"/>
    <col min="515" max="515" width="12.42578125" style="34" customWidth="1"/>
    <col min="516" max="516" width="17.140625" style="34" customWidth="1"/>
    <col min="517" max="517" width="18.5703125" style="34" customWidth="1"/>
    <col min="518" max="769" width="9.140625" style="34"/>
    <col min="770" max="770" width="61.28515625" style="34" customWidth="1"/>
    <col min="771" max="771" width="12.42578125" style="34" customWidth="1"/>
    <col min="772" max="772" width="17.140625" style="34" customWidth="1"/>
    <col min="773" max="773" width="18.5703125" style="34" customWidth="1"/>
    <col min="774" max="1025" width="9.140625" style="34"/>
    <col min="1026" max="1026" width="61.28515625" style="34" customWidth="1"/>
    <col min="1027" max="1027" width="12.42578125" style="34" customWidth="1"/>
    <col min="1028" max="1028" width="17.140625" style="34" customWidth="1"/>
    <col min="1029" max="1029" width="18.5703125" style="34" customWidth="1"/>
    <col min="1030" max="1281" width="9.140625" style="34"/>
    <col min="1282" max="1282" width="61.28515625" style="34" customWidth="1"/>
    <col min="1283" max="1283" width="12.42578125" style="34" customWidth="1"/>
    <col min="1284" max="1284" width="17.140625" style="34" customWidth="1"/>
    <col min="1285" max="1285" width="18.5703125" style="34" customWidth="1"/>
    <col min="1286" max="1537" width="9.140625" style="34"/>
    <col min="1538" max="1538" width="61.28515625" style="34" customWidth="1"/>
    <col min="1539" max="1539" width="12.42578125" style="34" customWidth="1"/>
    <col min="1540" max="1540" width="17.140625" style="34" customWidth="1"/>
    <col min="1541" max="1541" width="18.5703125" style="34" customWidth="1"/>
    <col min="1542" max="1793" width="9.140625" style="34"/>
    <col min="1794" max="1794" width="61.28515625" style="34" customWidth="1"/>
    <col min="1795" max="1795" width="12.42578125" style="34" customWidth="1"/>
    <col min="1796" max="1796" width="17.140625" style="34" customWidth="1"/>
    <col min="1797" max="1797" width="18.5703125" style="34" customWidth="1"/>
    <col min="1798" max="2049" width="9.140625" style="34"/>
    <col min="2050" max="2050" width="61.28515625" style="34" customWidth="1"/>
    <col min="2051" max="2051" width="12.42578125" style="34" customWidth="1"/>
    <col min="2052" max="2052" width="17.140625" style="34" customWidth="1"/>
    <col min="2053" max="2053" width="18.5703125" style="34" customWidth="1"/>
    <col min="2054" max="2305" width="9.140625" style="34"/>
    <col min="2306" max="2306" width="61.28515625" style="34" customWidth="1"/>
    <col min="2307" max="2307" width="12.42578125" style="34" customWidth="1"/>
    <col min="2308" max="2308" width="17.140625" style="34" customWidth="1"/>
    <col min="2309" max="2309" width="18.5703125" style="34" customWidth="1"/>
    <col min="2310" max="2561" width="9.140625" style="34"/>
    <col min="2562" max="2562" width="61.28515625" style="34" customWidth="1"/>
    <col min="2563" max="2563" width="12.42578125" style="34" customWidth="1"/>
    <col min="2564" max="2564" width="17.140625" style="34" customWidth="1"/>
    <col min="2565" max="2565" width="18.5703125" style="34" customWidth="1"/>
    <col min="2566" max="2817" width="9.140625" style="34"/>
    <col min="2818" max="2818" width="61.28515625" style="34" customWidth="1"/>
    <col min="2819" max="2819" width="12.42578125" style="34" customWidth="1"/>
    <col min="2820" max="2820" width="17.140625" style="34" customWidth="1"/>
    <col min="2821" max="2821" width="18.5703125" style="34" customWidth="1"/>
    <col min="2822" max="3073" width="9.140625" style="34"/>
    <col min="3074" max="3074" width="61.28515625" style="34" customWidth="1"/>
    <col min="3075" max="3075" width="12.42578125" style="34" customWidth="1"/>
    <col min="3076" max="3076" width="17.140625" style="34" customWidth="1"/>
    <col min="3077" max="3077" width="18.5703125" style="34" customWidth="1"/>
    <col min="3078" max="3329" width="9.140625" style="34"/>
    <col min="3330" max="3330" width="61.28515625" style="34" customWidth="1"/>
    <col min="3331" max="3331" width="12.42578125" style="34" customWidth="1"/>
    <col min="3332" max="3332" width="17.140625" style="34" customWidth="1"/>
    <col min="3333" max="3333" width="18.5703125" style="34" customWidth="1"/>
    <col min="3334" max="3585" width="9.140625" style="34"/>
    <col min="3586" max="3586" width="61.28515625" style="34" customWidth="1"/>
    <col min="3587" max="3587" width="12.42578125" style="34" customWidth="1"/>
    <col min="3588" max="3588" width="17.140625" style="34" customWidth="1"/>
    <col min="3589" max="3589" width="18.5703125" style="34" customWidth="1"/>
    <col min="3590" max="3841" width="9.140625" style="34"/>
    <col min="3842" max="3842" width="61.28515625" style="34" customWidth="1"/>
    <col min="3843" max="3843" width="12.42578125" style="34" customWidth="1"/>
    <col min="3844" max="3844" width="17.140625" style="34" customWidth="1"/>
    <col min="3845" max="3845" width="18.5703125" style="34" customWidth="1"/>
    <col min="3846" max="4097" width="9.140625" style="34"/>
    <col min="4098" max="4098" width="61.28515625" style="34" customWidth="1"/>
    <col min="4099" max="4099" width="12.42578125" style="34" customWidth="1"/>
    <col min="4100" max="4100" width="17.140625" style="34" customWidth="1"/>
    <col min="4101" max="4101" width="18.5703125" style="34" customWidth="1"/>
    <col min="4102" max="4353" width="9.140625" style="34"/>
    <col min="4354" max="4354" width="61.28515625" style="34" customWidth="1"/>
    <col min="4355" max="4355" width="12.42578125" style="34" customWidth="1"/>
    <col min="4356" max="4356" width="17.140625" style="34" customWidth="1"/>
    <col min="4357" max="4357" width="18.5703125" style="34" customWidth="1"/>
    <col min="4358" max="4609" width="9.140625" style="34"/>
    <col min="4610" max="4610" width="61.28515625" style="34" customWidth="1"/>
    <col min="4611" max="4611" width="12.42578125" style="34" customWidth="1"/>
    <col min="4612" max="4612" width="17.140625" style="34" customWidth="1"/>
    <col min="4613" max="4613" width="18.5703125" style="34" customWidth="1"/>
    <col min="4614" max="4865" width="9.140625" style="34"/>
    <col min="4866" max="4866" width="61.28515625" style="34" customWidth="1"/>
    <col min="4867" max="4867" width="12.42578125" style="34" customWidth="1"/>
    <col min="4868" max="4868" width="17.140625" style="34" customWidth="1"/>
    <col min="4869" max="4869" width="18.5703125" style="34" customWidth="1"/>
    <col min="4870" max="5121" width="9.140625" style="34"/>
    <col min="5122" max="5122" width="61.28515625" style="34" customWidth="1"/>
    <col min="5123" max="5123" width="12.42578125" style="34" customWidth="1"/>
    <col min="5124" max="5124" width="17.140625" style="34" customWidth="1"/>
    <col min="5125" max="5125" width="18.5703125" style="34" customWidth="1"/>
    <col min="5126" max="5377" width="9.140625" style="34"/>
    <col min="5378" max="5378" width="61.28515625" style="34" customWidth="1"/>
    <col min="5379" max="5379" width="12.42578125" style="34" customWidth="1"/>
    <col min="5380" max="5380" width="17.140625" style="34" customWidth="1"/>
    <col min="5381" max="5381" width="18.5703125" style="34" customWidth="1"/>
    <col min="5382" max="5633" width="9.140625" style="34"/>
    <col min="5634" max="5634" width="61.28515625" style="34" customWidth="1"/>
    <col min="5635" max="5635" width="12.42578125" style="34" customWidth="1"/>
    <col min="5636" max="5636" width="17.140625" style="34" customWidth="1"/>
    <col min="5637" max="5637" width="18.5703125" style="34" customWidth="1"/>
    <col min="5638" max="5889" width="9.140625" style="34"/>
    <col min="5890" max="5890" width="61.28515625" style="34" customWidth="1"/>
    <col min="5891" max="5891" width="12.42578125" style="34" customWidth="1"/>
    <col min="5892" max="5892" width="17.140625" style="34" customWidth="1"/>
    <col min="5893" max="5893" width="18.5703125" style="34" customWidth="1"/>
    <col min="5894" max="6145" width="9.140625" style="34"/>
    <col min="6146" max="6146" width="61.28515625" style="34" customWidth="1"/>
    <col min="6147" max="6147" width="12.42578125" style="34" customWidth="1"/>
    <col min="6148" max="6148" width="17.140625" style="34" customWidth="1"/>
    <col min="6149" max="6149" width="18.5703125" style="34" customWidth="1"/>
    <col min="6150" max="6401" width="9.140625" style="34"/>
    <col min="6402" max="6402" width="61.28515625" style="34" customWidth="1"/>
    <col min="6403" max="6403" width="12.42578125" style="34" customWidth="1"/>
    <col min="6404" max="6404" width="17.140625" style="34" customWidth="1"/>
    <col min="6405" max="6405" width="18.5703125" style="34" customWidth="1"/>
    <col min="6406" max="6657" width="9.140625" style="34"/>
    <col min="6658" max="6658" width="61.28515625" style="34" customWidth="1"/>
    <col min="6659" max="6659" width="12.42578125" style="34" customWidth="1"/>
    <col min="6660" max="6660" width="17.140625" style="34" customWidth="1"/>
    <col min="6661" max="6661" width="18.5703125" style="34" customWidth="1"/>
    <col min="6662" max="6913" width="9.140625" style="34"/>
    <col min="6914" max="6914" width="61.28515625" style="34" customWidth="1"/>
    <col min="6915" max="6915" width="12.42578125" style="34" customWidth="1"/>
    <col min="6916" max="6916" width="17.140625" style="34" customWidth="1"/>
    <col min="6917" max="6917" width="18.5703125" style="34" customWidth="1"/>
    <col min="6918" max="7169" width="9.140625" style="34"/>
    <col min="7170" max="7170" width="61.28515625" style="34" customWidth="1"/>
    <col min="7171" max="7171" width="12.42578125" style="34" customWidth="1"/>
    <col min="7172" max="7172" width="17.140625" style="34" customWidth="1"/>
    <col min="7173" max="7173" width="18.5703125" style="34" customWidth="1"/>
    <col min="7174" max="7425" width="9.140625" style="34"/>
    <col min="7426" max="7426" width="61.28515625" style="34" customWidth="1"/>
    <col min="7427" max="7427" width="12.42578125" style="34" customWidth="1"/>
    <col min="7428" max="7428" width="17.140625" style="34" customWidth="1"/>
    <col min="7429" max="7429" width="18.5703125" style="34" customWidth="1"/>
    <col min="7430" max="7681" width="9.140625" style="34"/>
    <col min="7682" max="7682" width="61.28515625" style="34" customWidth="1"/>
    <col min="7683" max="7683" width="12.42578125" style="34" customWidth="1"/>
    <col min="7684" max="7684" width="17.140625" style="34" customWidth="1"/>
    <col min="7685" max="7685" width="18.5703125" style="34" customWidth="1"/>
    <col min="7686" max="7937" width="9.140625" style="34"/>
    <col min="7938" max="7938" width="61.28515625" style="34" customWidth="1"/>
    <col min="7939" max="7939" width="12.42578125" style="34" customWidth="1"/>
    <col min="7940" max="7940" width="17.140625" style="34" customWidth="1"/>
    <col min="7941" max="7941" width="18.5703125" style="34" customWidth="1"/>
    <col min="7942" max="8193" width="9.140625" style="34"/>
    <col min="8194" max="8194" width="61.28515625" style="34" customWidth="1"/>
    <col min="8195" max="8195" width="12.42578125" style="34" customWidth="1"/>
    <col min="8196" max="8196" width="17.140625" style="34" customWidth="1"/>
    <col min="8197" max="8197" width="18.5703125" style="34" customWidth="1"/>
    <col min="8198" max="8449" width="9.140625" style="34"/>
    <col min="8450" max="8450" width="61.28515625" style="34" customWidth="1"/>
    <col min="8451" max="8451" width="12.42578125" style="34" customWidth="1"/>
    <col min="8452" max="8452" width="17.140625" style="34" customWidth="1"/>
    <col min="8453" max="8453" width="18.5703125" style="34" customWidth="1"/>
    <col min="8454" max="8705" width="9.140625" style="34"/>
    <col min="8706" max="8706" width="61.28515625" style="34" customWidth="1"/>
    <col min="8707" max="8707" width="12.42578125" style="34" customWidth="1"/>
    <col min="8708" max="8708" width="17.140625" style="34" customWidth="1"/>
    <col min="8709" max="8709" width="18.5703125" style="34" customWidth="1"/>
    <col min="8710" max="8961" width="9.140625" style="34"/>
    <col min="8962" max="8962" width="61.28515625" style="34" customWidth="1"/>
    <col min="8963" max="8963" width="12.42578125" style="34" customWidth="1"/>
    <col min="8964" max="8964" width="17.140625" style="34" customWidth="1"/>
    <col min="8965" max="8965" width="18.5703125" style="34" customWidth="1"/>
    <col min="8966" max="9217" width="9.140625" style="34"/>
    <col min="9218" max="9218" width="61.28515625" style="34" customWidth="1"/>
    <col min="9219" max="9219" width="12.42578125" style="34" customWidth="1"/>
    <col min="9220" max="9220" width="17.140625" style="34" customWidth="1"/>
    <col min="9221" max="9221" width="18.5703125" style="34" customWidth="1"/>
    <col min="9222" max="9473" width="9.140625" style="34"/>
    <col min="9474" max="9474" width="61.28515625" style="34" customWidth="1"/>
    <col min="9475" max="9475" width="12.42578125" style="34" customWidth="1"/>
    <col min="9476" max="9476" width="17.140625" style="34" customWidth="1"/>
    <col min="9477" max="9477" width="18.5703125" style="34" customWidth="1"/>
    <col min="9478" max="9729" width="9.140625" style="34"/>
    <col min="9730" max="9730" width="61.28515625" style="34" customWidth="1"/>
    <col min="9731" max="9731" width="12.42578125" style="34" customWidth="1"/>
    <col min="9732" max="9732" width="17.140625" style="34" customWidth="1"/>
    <col min="9733" max="9733" width="18.5703125" style="34" customWidth="1"/>
    <col min="9734" max="9985" width="9.140625" style="34"/>
    <col min="9986" max="9986" width="61.28515625" style="34" customWidth="1"/>
    <col min="9987" max="9987" width="12.42578125" style="34" customWidth="1"/>
    <col min="9988" max="9988" width="17.140625" style="34" customWidth="1"/>
    <col min="9989" max="9989" width="18.5703125" style="34" customWidth="1"/>
    <col min="9990" max="10241" width="9.140625" style="34"/>
    <col min="10242" max="10242" width="61.28515625" style="34" customWidth="1"/>
    <col min="10243" max="10243" width="12.42578125" style="34" customWidth="1"/>
    <col min="10244" max="10244" width="17.140625" style="34" customWidth="1"/>
    <col min="10245" max="10245" width="18.5703125" style="34" customWidth="1"/>
    <col min="10246" max="10497" width="9.140625" style="34"/>
    <col min="10498" max="10498" width="61.28515625" style="34" customWidth="1"/>
    <col min="10499" max="10499" width="12.42578125" style="34" customWidth="1"/>
    <col min="10500" max="10500" width="17.140625" style="34" customWidth="1"/>
    <col min="10501" max="10501" width="18.5703125" style="34" customWidth="1"/>
    <col min="10502" max="10753" width="9.140625" style="34"/>
    <col min="10754" max="10754" width="61.28515625" style="34" customWidth="1"/>
    <col min="10755" max="10755" width="12.42578125" style="34" customWidth="1"/>
    <col min="10756" max="10756" width="17.140625" style="34" customWidth="1"/>
    <col min="10757" max="10757" width="18.5703125" style="34" customWidth="1"/>
    <col min="10758" max="11009" width="9.140625" style="34"/>
    <col min="11010" max="11010" width="61.28515625" style="34" customWidth="1"/>
    <col min="11011" max="11011" width="12.42578125" style="34" customWidth="1"/>
    <col min="11012" max="11012" width="17.140625" style="34" customWidth="1"/>
    <col min="11013" max="11013" width="18.5703125" style="34" customWidth="1"/>
    <col min="11014" max="11265" width="9.140625" style="34"/>
    <col min="11266" max="11266" width="61.28515625" style="34" customWidth="1"/>
    <col min="11267" max="11267" width="12.42578125" style="34" customWidth="1"/>
    <col min="11268" max="11268" width="17.140625" style="34" customWidth="1"/>
    <col min="11269" max="11269" width="18.5703125" style="34" customWidth="1"/>
    <col min="11270" max="11521" width="9.140625" style="34"/>
    <col min="11522" max="11522" width="61.28515625" style="34" customWidth="1"/>
    <col min="11523" max="11523" width="12.42578125" style="34" customWidth="1"/>
    <col min="11524" max="11524" width="17.140625" style="34" customWidth="1"/>
    <col min="11525" max="11525" width="18.5703125" style="34" customWidth="1"/>
    <col min="11526" max="11777" width="9.140625" style="34"/>
    <col min="11778" max="11778" width="61.28515625" style="34" customWidth="1"/>
    <col min="11779" max="11779" width="12.42578125" style="34" customWidth="1"/>
    <col min="11780" max="11780" width="17.140625" style="34" customWidth="1"/>
    <col min="11781" max="11781" width="18.5703125" style="34" customWidth="1"/>
    <col min="11782" max="12033" width="9.140625" style="34"/>
    <col min="12034" max="12034" width="61.28515625" style="34" customWidth="1"/>
    <col min="12035" max="12035" width="12.42578125" style="34" customWidth="1"/>
    <col min="12036" max="12036" width="17.140625" style="34" customWidth="1"/>
    <col min="12037" max="12037" width="18.5703125" style="34" customWidth="1"/>
    <col min="12038" max="12289" width="9.140625" style="34"/>
    <col min="12290" max="12290" width="61.28515625" style="34" customWidth="1"/>
    <col min="12291" max="12291" width="12.42578125" style="34" customWidth="1"/>
    <col min="12292" max="12292" width="17.140625" style="34" customWidth="1"/>
    <col min="12293" max="12293" width="18.5703125" style="34" customWidth="1"/>
    <col min="12294" max="12545" width="9.140625" style="34"/>
    <col min="12546" max="12546" width="61.28515625" style="34" customWidth="1"/>
    <col min="12547" max="12547" width="12.42578125" style="34" customWidth="1"/>
    <col min="12548" max="12548" width="17.140625" style="34" customWidth="1"/>
    <col min="12549" max="12549" width="18.5703125" style="34" customWidth="1"/>
    <col min="12550" max="12801" width="9.140625" style="34"/>
    <col min="12802" max="12802" width="61.28515625" style="34" customWidth="1"/>
    <col min="12803" max="12803" width="12.42578125" style="34" customWidth="1"/>
    <col min="12804" max="12804" width="17.140625" style="34" customWidth="1"/>
    <col min="12805" max="12805" width="18.5703125" style="34" customWidth="1"/>
    <col min="12806" max="13057" width="9.140625" style="34"/>
    <col min="13058" max="13058" width="61.28515625" style="34" customWidth="1"/>
    <col min="13059" max="13059" width="12.42578125" style="34" customWidth="1"/>
    <col min="13060" max="13060" width="17.140625" style="34" customWidth="1"/>
    <col min="13061" max="13061" width="18.5703125" style="34" customWidth="1"/>
    <col min="13062" max="13313" width="9.140625" style="34"/>
    <col min="13314" max="13314" width="61.28515625" style="34" customWidth="1"/>
    <col min="13315" max="13315" width="12.42578125" style="34" customWidth="1"/>
    <col min="13316" max="13316" width="17.140625" style="34" customWidth="1"/>
    <col min="13317" max="13317" width="18.5703125" style="34" customWidth="1"/>
    <col min="13318" max="13569" width="9.140625" style="34"/>
    <col min="13570" max="13570" width="61.28515625" style="34" customWidth="1"/>
    <col min="13571" max="13571" width="12.42578125" style="34" customWidth="1"/>
    <col min="13572" max="13572" width="17.140625" style="34" customWidth="1"/>
    <col min="13573" max="13573" width="18.5703125" style="34" customWidth="1"/>
    <col min="13574" max="13825" width="9.140625" style="34"/>
    <col min="13826" max="13826" width="61.28515625" style="34" customWidth="1"/>
    <col min="13827" max="13827" width="12.42578125" style="34" customWidth="1"/>
    <col min="13828" max="13828" width="17.140625" style="34" customWidth="1"/>
    <col min="13829" max="13829" width="18.5703125" style="34" customWidth="1"/>
    <col min="13830" max="14081" width="9.140625" style="34"/>
    <col min="14082" max="14082" width="61.28515625" style="34" customWidth="1"/>
    <col min="14083" max="14083" width="12.42578125" style="34" customWidth="1"/>
    <col min="14084" max="14084" width="17.140625" style="34" customWidth="1"/>
    <col min="14085" max="14085" width="18.5703125" style="34" customWidth="1"/>
    <col min="14086" max="14337" width="9.140625" style="34"/>
    <col min="14338" max="14338" width="61.28515625" style="34" customWidth="1"/>
    <col min="14339" max="14339" width="12.42578125" style="34" customWidth="1"/>
    <col min="14340" max="14340" width="17.140625" style="34" customWidth="1"/>
    <col min="14341" max="14341" width="18.5703125" style="34" customWidth="1"/>
    <col min="14342" max="14593" width="9.140625" style="34"/>
    <col min="14594" max="14594" width="61.28515625" style="34" customWidth="1"/>
    <col min="14595" max="14595" width="12.42578125" style="34" customWidth="1"/>
    <col min="14596" max="14596" width="17.140625" style="34" customWidth="1"/>
    <col min="14597" max="14597" width="18.5703125" style="34" customWidth="1"/>
    <col min="14598" max="14849" width="9.140625" style="34"/>
    <col min="14850" max="14850" width="61.28515625" style="34" customWidth="1"/>
    <col min="14851" max="14851" width="12.42578125" style="34" customWidth="1"/>
    <col min="14852" max="14852" width="17.140625" style="34" customWidth="1"/>
    <col min="14853" max="14853" width="18.5703125" style="34" customWidth="1"/>
    <col min="14854" max="15105" width="9.140625" style="34"/>
    <col min="15106" max="15106" width="61.28515625" style="34" customWidth="1"/>
    <col min="15107" max="15107" width="12.42578125" style="34" customWidth="1"/>
    <col min="15108" max="15108" width="17.140625" style="34" customWidth="1"/>
    <col min="15109" max="15109" width="18.5703125" style="34" customWidth="1"/>
    <col min="15110" max="15361" width="9.140625" style="34"/>
    <col min="15362" max="15362" width="61.28515625" style="34" customWidth="1"/>
    <col min="15363" max="15363" width="12.42578125" style="34" customWidth="1"/>
    <col min="15364" max="15364" width="17.140625" style="34" customWidth="1"/>
    <col min="15365" max="15365" width="18.5703125" style="34" customWidth="1"/>
    <col min="15366" max="15617" width="9.140625" style="34"/>
    <col min="15618" max="15618" width="61.28515625" style="34" customWidth="1"/>
    <col min="15619" max="15619" width="12.42578125" style="34" customWidth="1"/>
    <col min="15620" max="15620" width="17.140625" style="34" customWidth="1"/>
    <col min="15621" max="15621" width="18.5703125" style="34" customWidth="1"/>
    <col min="15622" max="15873" width="9.140625" style="34"/>
    <col min="15874" max="15874" width="61.28515625" style="34" customWidth="1"/>
    <col min="15875" max="15875" width="12.42578125" style="34" customWidth="1"/>
    <col min="15876" max="15876" width="17.140625" style="34" customWidth="1"/>
    <col min="15877" max="15877" width="18.5703125" style="34" customWidth="1"/>
    <col min="15878" max="16129" width="9.140625" style="34"/>
    <col min="16130" max="16130" width="61.28515625" style="34" customWidth="1"/>
    <col min="16131" max="16131" width="12.42578125" style="34" customWidth="1"/>
    <col min="16132" max="16132" width="17.140625" style="34" customWidth="1"/>
    <col min="16133" max="16133" width="18.5703125" style="34" customWidth="1"/>
    <col min="16134" max="16384" width="9.140625" style="34"/>
  </cols>
  <sheetData>
    <row r="2" spans="2:6">
      <c r="B2" s="1" t="s">
        <v>0</v>
      </c>
      <c r="C2" s="1" t="s">
        <v>0</v>
      </c>
      <c r="D2" s="1" t="s">
        <v>0</v>
      </c>
      <c r="E2" s="74" t="s">
        <v>126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5" t="s">
        <v>171</v>
      </c>
      <c r="C4" s="105"/>
      <c r="D4" s="105"/>
      <c r="E4" s="105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1" customFormat="1" ht="15">
      <c r="B6" s="100" t="s">
        <v>269</v>
      </c>
      <c r="C6" s="100"/>
      <c r="D6" s="100"/>
      <c r="E6" s="100"/>
    </row>
    <row r="7" spans="2:6">
      <c r="B7" s="101" t="s">
        <v>275</v>
      </c>
      <c r="C7" s="101"/>
      <c r="D7" s="101"/>
      <c r="E7" s="101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127</v>
      </c>
    </row>
    <row r="10" spans="2:6" ht="39.75" customHeight="1">
      <c r="B10" s="35"/>
      <c r="C10" s="36" t="s">
        <v>177</v>
      </c>
      <c r="D10" s="36" t="s">
        <v>178</v>
      </c>
      <c r="E10" s="91" t="s">
        <v>81</v>
      </c>
    </row>
    <row r="11" spans="2:6" s="38" customFormat="1" ht="29.25" customHeight="1">
      <c r="B11" s="108" t="s">
        <v>179</v>
      </c>
      <c r="C11" s="109"/>
      <c r="D11" s="109"/>
      <c r="E11" s="110"/>
      <c r="F11" s="37"/>
    </row>
    <row r="12" spans="2:6" s="38" customFormat="1" ht="24">
      <c r="B12" s="39" t="s">
        <v>180</v>
      </c>
      <c r="C12" s="40">
        <v>10</v>
      </c>
      <c r="D12" s="41">
        <f>SUM(D14:D19)</f>
        <v>110662</v>
      </c>
      <c r="E12" s="41">
        <f>SUM(E14:E19)</f>
        <v>151038</v>
      </c>
      <c r="F12" s="37"/>
    </row>
    <row r="13" spans="2:6" s="38" customFormat="1">
      <c r="B13" s="42" t="s">
        <v>181</v>
      </c>
      <c r="C13" s="43"/>
      <c r="D13" s="44"/>
      <c r="E13" s="44"/>
      <c r="F13" s="37"/>
    </row>
    <row r="14" spans="2:6" s="38" customFormat="1">
      <c r="B14" s="72" t="s">
        <v>182</v>
      </c>
      <c r="C14" s="45" t="s">
        <v>15</v>
      </c>
      <c r="D14" s="47"/>
      <c r="E14" s="47">
        <v>41918</v>
      </c>
      <c r="F14" s="37"/>
    </row>
    <row r="15" spans="2:6" s="38" customFormat="1">
      <c r="B15" s="72" t="s">
        <v>183</v>
      </c>
      <c r="C15" s="45" t="s">
        <v>17</v>
      </c>
      <c r="D15" s="44">
        <v>1091</v>
      </c>
      <c r="E15" s="44"/>
      <c r="F15" s="37"/>
    </row>
    <row r="16" spans="2:6" s="38" customFormat="1">
      <c r="B16" s="73" t="s">
        <v>184</v>
      </c>
      <c r="C16" s="45" t="s">
        <v>19</v>
      </c>
      <c r="D16" s="44">
        <v>795</v>
      </c>
      <c r="E16" s="44"/>
      <c r="F16" s="37"/>
    </row>
    <row r="17" spans="2:6" s="38" customFormat="1">
      <c r="B17" s="73" t="s">
        <v>185</v>
      </c>
      <c r="C17" s="45" t="s">
        <v>21</v>
      </c>
      <c r="D17" s="44"/>
      <c r="E17" s="44"/>
      <c r="F17" s="37"/>
    </row>
    <row r="18" spans="2:6" s="38" customFormat="1">
      <c r="B18" s="73" t="s">
        <v>186</v>
      </c>
      <c r="C18" s="45" t="s">
        <v>23</v>
      </c>
      <c r="D18" s="97">
        <v>108776</v>
      </c>
      <c r="E18" s="44">
        <v>109120</v>
      </c>
      <c r="F18" s="37"/>
    </row>
    <row r="19" spans="2:6" s="38" customFormat="1">
      <c r="B19" s="73" t="s">
        <v>187</v>
      </c>
      <c r="C19" s="45" t="s">
        <v>25</v>
      </c>
      <c r="D19" s="47"/>
      <c r="E19" s="47"/>
      <c r="F19" s="37"/>
    </row>
    <row r="20" spans="2:6" s="38" customFormat="1">
      <c r="B20" s="39" t="s">
        <v>188</v>
      </c>
      <c r="C20" s="40" t="s">
        <v>90</v>
      </c>
      <c r="D20" s="48">
        <f>SUM(D22:D28)</f>
        <v>-1215376</v>
      </c>
      <c r="E20" s="48">
        <f>SUM(E22:E28)</f>
        <v>-789831</v>
      </c>
      <c r="F20" s="37"/>
    </row>
    <row r="21" spans="2:6" s="38" customFormat="1">
      <c r="B21" s="46" t="s">
        <v>181</v>
      </c>
      <c r="C21" s="43"/>
      <c r="D21" s="44"/>
      <c r="E21" s="44"/>
      <c r="F21" s="37"/>
    </row>
    <row r="22" spans="2:6" s="38" customFormat="1">
      <c r="B22" s="73" t="s">
        <v>189</v>
      </c>
      <c r="C22" s="45" t="s">
        <v>92</v>
      </c>
      <c r="D22" s="47">
        <v>-32649</v>
      </c>
      <c r="E22" s="47">
        <v>-73384</v>
      </c>
      <c r="F22" s="37"/>
    </row>
    <row r="23" spans="2:6" s="38" customFormat="1">
      <c r="B23" s="73" t="s">
        <v>190</v>
      </c>
      <c r="C23" s="45" t="s">
        <v>94</v>
      </c>
      <c r="D23" s="47">
        <v>-1224</v>
      </c>
      <c r="E23" s="47">
        <f>-109988+65705</f>
        <v>-44283</v>
      </c>
      <c r="F23" s="37"/>
    </row>
    <row r="24" spans="2:6" s="38" customFormat="1">
      <c r="B24" s="73" t="s">
        <v>191</v>
      </c>
      <c r="C24" s="45" t="s">
        <v>96</v>
      </c>
      <c r="D24" s="47">
        <v>-158920</v>
      </c>
      <c r="E24" s="47">
        <v>-441120</v>
      </c>
      <c r="F24" s="37"/>
    </row>
    <row r="25" spans="2:6" s="38" customFormat="1">
      <c r="B25" s="73" t="s">
        <v>192</v>
      </c>
      <c r="C25" s="45" t="s">
        <v>97</v>
      </c>
      <c r="D25" s="47"/>
      <c r="E25" s="47">
        <v>-491</v>
      </c>
      <c r="F25" s="37"/>
    </row>
    <row r="26" spans="2:6" s="38" customFormat="1">
      <c r="B26" s="73" t="s">
        <v>193</v>
      </c>
      <c r="C26" s="45" t="s">
        <v>99</v>
      </c>
      <c r="D26" s="47"/>
      <c r="E26" s="47"/>
      <c r="F26" s="37"/>
    </row>
    <row r="27" spans="2:6" s="38" customFormat="1">
      <c r="B27" s="73" t="s">
        <v>194</v>
      </c>
      <c r="C27" s="45" t="s">
        <v>195</v>
      </c>
      <c r="D27" s="47">
        <f>-60508-217262</f>
        <v>-277770</v>
      </c>
      <c r="E27" s="47">
        <f>-42350-188203</f>
        <v>-230553</v>
      </c>
      <c r="F27" s="37"/>
    </row>
    <row r="28" spans="2:6" s="38" customFormat="1">
      <c r="B28" s="73" t="s">
        <v>196</v>
      </c>
      <c r="C28" s="45" t="s">
        <v>197</v>
      </c>
      <c r="D28" s="47">
        <f>-13384-731429</f>
        <v>-744813</v>
      </c>
      <c r="E28" s="47"/>
      <c r="F28" s="49"/>
    </row>
    <row r="29" spans="2:6" ht="24">
      <c r="B29" s="50" t="s">
        <v>198</v>
      </c>
      <c r="C29" s="51" t="s">
        <v>128</v>
      </c>
      <c r="D29" s="48">
        <f>SUM(D20,D12)</f>
        <v>-1104714</v>
      </c>
      <c r="E29" s="48">
        <f>SUM(E20,E12)</f>
        <v>-638793</v>
      </c>
    </row>
    <row r="30" spans="2:6" ht="25.5" customHeight="1">
      <c r="B30" s="111" t="s">
        <v>199</v>
      </c>
      <c r="C30" s="111"/>
      <c r="D30" s="111"/>
      <c r="E30" s="111"/>
    </row>
    <row r="31" spans="2:6" ht="24">
      <c r="B31" s="52" t="s">
        <v>200</v>
      </c>
      <c r="C31" s="53" t="s">
        <v>129</v>
      </c>
      <c r="D31" s="54">
        <f>SUM(D33:D43)</f>
        <v>8583505</v>
      </c>
      <c r="E31" s="54">
        <f>SUM(E33:E43)</f>
        <v>22712347</v>
      </c>
    </row>
    <row r="32" spans="2:6">
      <c r="B32" s="46" t="s">
        <v>181</v>
      </c>
      <c r="C32" s="43"/>
      <c r="D32" s="41"/>
      <c r="E32" s="41"/>
    </row>
    <row r="33" spans="2:5">
      <c r="B33" s="73" t="s">
        <v>201</v>
      </c>
      <c r="C33" s="45" t="s">
        <v>130</v>
      </c>
      <c r="D33" s="41"/>
      <c r="E33" s="41"/>
    </row>
    <row r="34" spans="2:5">
      <c r="B34" s="73" t="s">
        <v>202</v>
      </c>
      <c r="C34" s="45" t="s">
        <v>131</v>
      </c>
      <c r="D34" s="41"/>
      <c r="E34" s="41"/>
    </row>
    <row r="35" spans="2:5">
      <c r="B35" s="73" t="s">
        <v>203</v>
      </c>
      <c r="C35" s="45" t="s">
        <v>204</v>
      </c>
      <c r="D35" s="41"/>
      <c r="E35" s="41"/>
    </row>
    <row r="36" spans="2:5" ht="36">
      <c r="B36" s="73" t="s">
        <v>205</v>
      </c>
      <c r="C36" s="45" t="s">
        <v>206</v>
      </c>
      <c r="D36" s="41"/>
      <c r="E36" s="41"/>
    </row>
    <row r="37" spans="2:5">
      <c r="B37" s="73" t="s">
        <v>207</v>
      </c>
      <c r="C37" s="45" t="s">
        <v>208</v>
      </c>
      <c r="D37" s="41"/>
      <c r="E37" s="41"/>
    </row>
    <row r="38" spans="2:5" ht="24">
      <c r="B38" s="73" t="s">
        <v>209</v>
      </c>
      <c r="C38" s="45" t="s">
        <v>210</v>
      </c>
      <c r="D38" s="41"/>
      <c r="E38" s="41"/>
    </row>
    <row r="39" spans="2:5">
      <c r="B39" s="73" t="s">
        <v>211</v>
      </c>
      <c r="C39" s="45" t="s">
        <v>212</v>
      </c>
      <c r="D39" s="47"/>
      <c r="E39" s="47"/>
    </row>
    <row r="40" spans="2:5">
      <c r="B40" s="73" t="s">
        <v>213</v>
      </c>
      <c r="C40" s="45" t="s">
        <v>214</v>
      </c>
      <c r="D40" s="47"/>
      <c r="E40" s="47"/>
    </row>
    <row r="41" spans="2:5">
      <c r="B41" s="73" t="s">
        <v>215</v>
      </c>
      <c r="C41" s="45" t="s">
        <v>216</v>
      </c>
      <c r="D41" s="47"/>
      <c r="E41" s="47"/>
    </row>
    <row r="42" spans="2:5">
      <c r="B42" s="73" t="s">
        <v>186</v>
      </c>
      <c r="C42" s="45" t="s">
        <v>217</v>
      </c>
      <c r="D42" s="47"/>
      <c r="E42" s="47"/>
    </row>
    <row r="43" spans="2:5">
      <c r="B43" s="73" t="s">
        <v>187</v>
      </c>
      <c r="C43" s="45" t="s">
        <v>218</v>
      </c>
      <c r="D43" s="47">
        <v>8583505</v>
      </c>
      <c r="E43" s="47">
        <v>22712347</v>
      </c>
    </row>
    <row r="44" spans="2:5">
      <c r="B44" s="39" t="s">
        <v>219</v>
      </c>
      <c r="C44" s="55" t="s">
        <v>220</v>
      </c>
      <c r="D44" s="41">
        <f>SUM(D46:D56)</f>
        <v>-12312398</v>
      </c>
      <c r="E44" s="41">
        <f>SUM(E46:E56)</f>
        <v>-29001008</v>
      </c>
    </row>
    <row r="45" spans="2:5">
      <c r="B45" s="46" t="s">
        <v>181</v>
      </c>
      <c r="C45" s="43"/>
      <c r="D45" s="41"/>
      <c r="E45" s="41"/>
    </row>
    <row r="46" spans="2:5">
      <c r="B46" s="73" t="s">
        <v>221</v>
      </c>
      <c r="C46" s="56" t="s">
        <v>222</v>
      </c>
      <c r="D46" s="47">
        <v>-2152368</v>
      </c>
      <c r="E46" s="47">
        <v>-4948811</v>
      </c>
    </row>
    <row r="47" spans="2:5">
      <c r="B47" s="73" t="s">
        <v>223</v>
      </c>
      <c r="C47" s="56" t="s">
        <v>224</v>
      </c>
      <c r="D47" s="47">
        <v>-4539</v>
      </c>
      <c r="E47" s="47">
        <v>-13131</v>
      </c>
    </row>
    <row r="48" spans="2:5">
      <c r="B48" s="73" t="s">
        <v>225</v>
      </c>
      <c r="C48" s="56" t="s">
        <v>226</v>
      </c>
      <c r="D48" s="47"/>
      <c r="E48" s="47">
        <f>-57220+13131</f>
        <v>-44089</v>
      </c>
    </row>
    <row r="49" spans="2:5" ht="36">
      <c r="B49" s="73" t="s">
        <v>227</v>
      </c>
      <c r="C49" s="56" t="s">
        <v>228</v>
      </c>
      <c r="D49" s="47"/>
      <c r="E49" s="47"/>
    </row>
    <row r="50" spans="2:5">
      <c r="B50" s="73" t="s">
        <v>229</v>
      </c>
      <c r="C50" s="56" t="s">
        <v>230</v>
      </c>
      <c r="D50" s="47"/>
      <c r="E50" s="47"/>
    </row>
    <row r="51" spans="2:5">
      <c r="B51" s="73" t="s">
        <v>231</v>
      </c>
      <c r="C51" s="56" t="s">
        <v>232</v>
      </c>
      <c r="D51" s="47"/>
      <c r="E51" s="47"/>
    </row>
    <row r="52" spans="2:5">
      <c r="B52" s="73" t="s">
        <v>233</v>
      </c>
      <c r="C52" s="56" t="s">
        <v>234</v>
      </c>
      <c r="D52" s="47"/>
      <c r="E52" s="47"/>
    </row>
    <row r="53" spans="2:5">
      <c r="B53" s="73" t="s">
        <v>235</v>
      </c>
      <c r="C53" s="56" t="s">
        <v>236</v>
      </c>
      <c r="D53" s="47"/>
      <c r="E53" s="47"/>
    </row>
    <row r="54" spans="2:5">
      <c r="B54" s="73" t="s">
        <v>213</v>
      </c>
      <c r="C54" s="56" t="s">
        <v>237</v>
      </c>
      <c r="D54" s="57"/>
      <c r="E54" s="57"/>
    </row>
    <row r="55" spans="2:5">
      <c r="B55" s="73" t="s">
        <v>238</v>
      </c>
      <c r="C55" s="56" t="s">
        <v>239</v>
      </c>
      <c r="D55" s="47"/>
      <c r="E55" s="47"/>
    </row>
    <row r="56" spans="2:5">
      <c r="B56" s="73" t="s">
        <v>196</v>
      </c>
      <c r="C56" s="56" t="s">
        <v>240</v>
      </c>
      <c r="D56" s="47">
        <f>-10153956-1535</f>
        <v>-10155491</v>
      </c>
      <c r="E56" s="47">
        <v>-23994977</v>
      </c>
    </row>
    <row r="57" spans="2:5" ht="24">
      <c r="B57" s="39" t="s">
        <v>241</v>
      </c>
      <c r="C57" s="58" t="s">
        <v>242</v>
      </c>
      <c r="D57" s="41">
        <f>SUM(D44,D31)</f>
        <v>-3728893</v>
      </c>
      <c r="E57" s="41">
        <f>E31+E44</f>
        <v>-6288661</v>
      </c>
    </row>
    <row r="58" spans="2:5" ht="21.75" customHeight="1">
      <c r="B58" s="112" t="s">
        <v>243</v>
      </c>
      <c r="C58" s="109"/>
      <c r="D58" s="109"/>
      <c r="E58" s="110"/>
    </row>
    <row r="59" spans="2:5" ht="24">
      <c r="B59" s="39" t="s">
        <v>244</v>
      </c>
      <c r="C59" s="59" t="s">
        <v>245</v>
      </c>
      <c r="D59" s="41">
        <f>SUM(D61:D64)</f>
        <v>5120196</v>
      </c>
      <c r="E59" s="41">
        <f>SUM(E61:E64)</f>
        <v>9179500</v>
      </c>
    </row>
    <row r="60" spans="2:5" ht="15.75" customHeight="1">
      <c r="B60" s="46" t="s">
        <v>181</v>
      </c>
      <c r="C60" s="60"/>
      <c r="D60" s="41"/>
      <c r="E60" s="41"/>
    </row>
    <row r="61" spans="2:5">
      <c r="B61" s="73" t="s">
        <v>246</v>
      </c>
      <c r="C61" s="61" t="s">
        <v>247</v>
      </c>
      <c r="D61" s="47">
        <v>5120196</v>
      </c>
      <c r="E61" s="47">
        <v>7740000</v>
      </c>
    </row>
    <row r="62" spans="2:5">
      <c r="B62" s="73" t="s">
        <v>248</v>
      </c>
      <c r="C62" s="61" t="s">
        <v>249</v>
      </c>
      <c r="D62" s="47"/>
      <c r="E62" s="47">
        <v>1439500</v>
      </c>
    </row>
    <row r="63" spans="2:5" ht="15" customHeight="1">
      <c r="B63" s="73" t="s">
        <v>250</v>
      </c>
      <c r="C63" s="61" t="s">
        <v>251</v>
      </c>
      <c r="D63" s="47"/>
      <c r="E63" s="47"/>
    </row>
    <row r="64" spans="2:5" ht="15.75" customHeight="1">
      <c r="B64" s="73" t="s">
        <v>187</v>
      </c>
      <c r="C64" s="61" t="s">
        <v>252</v>
      </c>
      <c r="D64" s="47"/>
      <c r="E64" s="47"/>
    </row>
    <row r="65" spans="2:5">
      <c r="B65" s="39" t="s">
        <v>253</v>
      </c>
      <c r="C65" s="59" t="s">
        <v>254</v>
      </c>
      <c r="D65" s="41">
        <f>SUM(D67:D71)</f>
        <v>0</v>
      </c>
      <c r="E65" s="41">
        <f>SUM(E67:E71)</f>
        <v>-2283000</v>
      </c>
    </row>
    <row r="66" spans="2:5">
      <c r="B66" s="46" t="s">
        <v>181</v>
      </c>
      <c r="C66" s="60"/>
      <c r="D66" s="47"/>
      <c r="E66" s="47"/>
    </row>
    <row r="67" spans="2:5">
      <c r="B67" s="73" t="s">
        <v>255</v>
      </c>
      <c r="C67" s="61" t="s">
        <v>256</v>
      </c>
      <c r="D67" s="47"/>
      <c r="E67" s="47">
        <v>-2283000</v>
      </c>
    </row>
    <row r="68" spans="2:5">
      <c r="B68" s="73" t="s">
        <v>192</v>
      </c>
      <c r="C68" s="61" t="s">
        <v>257</v>
      </c>
      <c r="D68" s="47"/>
      <c r="E68" s="47"/>
    </row>
    <row r="69" spans="2:5">
      <c r="B69" s="73" t="s">
        <v>258</v>
      </c>
      <c r="C69" s="61" t="s">
        <v>259</v>
      </c>
      <c r="D69" s="47"/>
      <c r="E69" s="47"/>
    </row>
    <row r="70" spans="2:5">
      <c r="B70" s="73" t="s">
        <v>260</v>
      </c>
      <c r="C70" s="61" t="s">
        <v>261</v>
      </c>
      <c r="D70" s="47"/>
      <c r="E70" s="47"/>
    </row>
    <row r="71" spans="2:5">
      <c r="B71" s="73" t="s">
        <v>262</v>
      </c>
      <c r="C71" s="61" t="s">
        <v>263</v>
      </c>
      <c r="D71" s="47"/>
      <c r="E71" s="47"/>
    </row>
    <row r="72" spans="2:5" ht="24">
      <c r="B72" s="50" t="s">
        <v>264</v>
      </c>
      <c r="C72" s="59" t="s">
        <v>265</v>
      </c>
      <c r="D72" s="41">
        <f>SUM(D65,D59)</f>
        <v>5120196</v>
      </c>
      <c r="E72" s="41">
        <f>SUM(E65,E59)</f>
        <v>6896500</v>
      </c>
    </row>
    <row r="73" spans="2:5" ht="26.25" customHeight="1">
      <c r="B73" s="39" t="s">
        <v>132</v>
      </c>
      <c r="C73" s="62" t="s">
        <v>266</v>
      </c>
      <c r="D73" s="41">
        <v>-14552</v>
      </c>
      <c r="E73" s="41">
        <v>500231</v>
      </c>
    </row>
    <row r="74" spans="2:5" ht="24">
      <c r="B74" s="39" t="s">
        <v>278</v>
      </c>
      <c r="C74" s="51">
        <v>130</v>
      </c>
      <c r="D74" s="41">
        <f>D29+D57+D72+D73</f>
        <v>272037</v>
      </c>
      <c r="E74" s="41">
        <f>E29+E57+E72+E73</f>
        <v>469277</v>
      </c>
    </row>
    <row r="75" spans="2:5" ht="24">
      <c r="B75" s="39" t="s">
        <v>267</v>
      </c>
      <c r="C75" s="51">
        <v>140</v>
      </c>
      <c r="D75" s="41">
        <f>E76</f>
        <v>484219</v>
      </c>
      <c r="E75" s="41">
        <v>14942</v>
      </c>
    </row>
    <row r="76" spans="2:5" ht="27.75" customHeight="1">
      <c r="B76" s="63" t="s">
        <v>133</v>
      </c>
      <c r="C76" s="64">
        <v>150</v>
      </c>
      <c r="D76" s="41">
        <f>SUM(D74:D75)</f>
        <v>756256</v>
      </c>
      <c r="E76" s="41">
        <f>SUM(E74:E75)</f>
        <v>484219</v>
      </c>
    </row>
    <row r="77" spans="2:5" s="68" customFormat="1">
      <c r="B77" s="65"/>
      <c r="C77" s="66"/>
      <c r="D77" s="67">
        <f>Ф1!D21-D76</f>
        <v>0</v>
      </c>
      <c r="E77" s="67"/>
    </row>
    <row r="78" spans="2:5" s="68" customFormat="1">
      <c r="B78" s="69"/>
      <c r="C78" s="69"/>
      <c r="D78" s="67"/>
      <c r="E78" s="67"/>
    </row>
    <row r="79" spans="2:5">
      <c r="E79" s="90"/>
    </row>
    <row r="81" spans="2:6">
      <c r="B81" s="113" t="s">
        <v>268</v>
      </c>
      <c r="C81" s="113"/>
      <c r="D81" s="113"/>
      <c r="E81" s="1" t="s">
        <v>0</v>
      </c>
      <c r="F81" s="33"/>
    </row>
    <row r="82" spans="2:6">
      <c r="B82" s="107" t="s">
        <v>74</v>
      </c>
      <c r="C82" s="107"/>
      <c r="D82" s="107"/>
      <c r="E82" s="1" t="s">
        <v>0</v>
      </c>
      <c r="F82" s="92"/>
    </row>
    <row r="83" spans="2:6">
      <c r="B83" s="113" t="s">
        <v>75</v>
      </c>
      <c r="C83" s="113"/>
      <c r="D83" s="113"/>
      <c r="E83" s="1" t="s">
        <v>0</v>
      </c>
      <c r="F83" s="33"/>
    </row>
    <row r="84" spans="2:6">
      <c r="B84" s="107" t="s">
        <v>76</v>
      </c>
      <c r="C84" s="107"/>
      <c r="D84" s="107"/>
      <c r="E84" s="1" t="s">
        <v>0</v>
      </c>
      <c r="F84" s="92"/>
    </row>
    <row r="85" spans="2:6">
      <c r="B85" s="1" t="s">
        <v>77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10">
    <mergeCell ref="B4:E4"/>
    <mergeCell ref="B6:E6"/>
    <mergeCell ref="B81:D81"/>
    <mergeCell ref="B82:D82"/>
    <mergeCell ref="B83:D83"/>
    <mergeCell ref="B84:D84"/>
    <mergeCell ref="B7:E7"/>
    <mergeCell ref="B11:E11"/>
    <mergeCell ref="B30:E30"/>
    <mergeCell ref="B58:E58"/>
  </mergeCells>
  <pageMargins left="0.35433070866141736" right="0" top="0.39370078740157483" bottom="0.59055118110236227" header="0.51181102362204722" footer="0.51181102362204722"/>
  <pageSetup scale="9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27" workbookViewId="0">
      <selection activeCell="B8" sqref="B8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4" t="s">
        <v>134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5" t="s">
        <v>171</v>
      </c>
      <c r="C4" s="105"/>
      <c r="D4" s="105"/>
      <c r="E4" s="105"/>
      <c r="F4" s="105"/>
      <c r="G4" s="105"/>
      <c r="H4" s="105"/>
      <c r="I4" s="105"/>
      <c r="J4" s="105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00" t="s">
        <v>135</v>
      </c>
      <c r="C6" s="100"/>
      <c r="D6" s="100"/>
      <c r="E6" s="100"/>
      <c r="F6" s="100"/>
      <c r="G6" s="100"/>
      <c r="H6" s="100"/>
      <c r="I6" s="100"/>
      <c r="J6" s="100"/>
      <c r="K6" s="1"/>
    </row>
    <row r="7" spans="1:11" ht="12" customHeight="1">
      <c r="A7" s="1" t="s">
        <v>0</v>
      </c>
      <c r="B7" s="101" t="s">
        <v>275</v>
      </c>
      <c r="C7" s="101"/>
      <c r="D7" s="101"/>
      <c r="E7" s="101"/>
      <c r="F7" s="101"/>
      <c r="G7" s="101"/>
      <c r="H7" s="101"/>
      <c r="I7" s="101"/>
      <c r="J7" s="101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4" t="s">
        <v>136</v>
      </c>
      <c r="C23" s="114" t="s">
        <v>7</v>
      </c>
      <c r="D23" s="116" t="s">
        <v>137</v>
      </c>
      <c r="E23" s="117"/>
      <c r="F23" s="117"/>
      <c r="G23" s="117"/>
      <c r="H23" s="118"/>
      <c r="I23" s="114" t="s">
        <v>71</v>
      </c>
      <c r="J23" s="114" t="s">
        <v>138</v>
      </c>
    </row>
    <row r="24" spans="1:10" ht="52.5" customHeight="1">
      <c r="A24" s="6" t="s">
        <v>0</v>
      </c>
      <c r="B24" s="115"/>
      <c r="C24" s="115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139</v>
      </c>
      <c r="I24" s="115"/>
      <c r="J24" s="115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140</v>
      </c>
      <c r="C27" s="10" t="s">
        <v>13</v>
      </c>
      <c r="D27" s="11">
        <v>4176100</v>
      </c>
      <c r="E27" s="11">
        <v>0</v>
      </c>
      <c r="F27" s="11">
        <v>0</v>
      </c>
      <c r="G27" s="11">
        <v>0</v>
      </c>
      <c r="H27" s="11">
        <v>-1109699</v>
      </c>
      <c r="I27" s="11">
        <v>0</v>
      </c>
      <c r="J27" s="13">
        <f t="shared" ref="J27:J32" si="0">SUM(D27:I27)</f>
        <v>3066401</v>
      </c>
    </row>
    <row r="28" spans="1:10" ht="12" customHeight="1">
      <c r="A28" s="6" t="s">
        <v>0</v>
      </c>
      <c r="B28" s="6" t="s">
        <v>141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30" t="s">
        <v>142</v>
      </c>
      <c r="C29" s="7">
        <v>100</v>
      </c>
      <c r="D29" s="13">
        <f t="shared" ref="D29:I29" si="1">D27+D28</f>
        <v>4176100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-1109699</v>
      </c>
      <c r="I29" s="13">
        <f t="shared" si="1"/>
        <v>0</v>
      </c>
      <c r="J29" s="13">
        <f t="shared" si="0"/>
        <v>3066401</v>
      </c>
    </row>
    <row r="30" spans="1:10" ht="24" customHeight="1">
      <c r="A30" s="6" t="s">
        <v>0</v>
      </c>
      <c r="B30" s="30" t="s">
        <v>143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159965</v>
      </c>
      <c r="I30" s="13">
        <f t="shared" ref="I30" si="3">I29</f>
        <v>0</v>
      </c>
      <c r="J30" s="13">
        <f t="shared" si="0"/>
        <v>159965</v>
      </c>
    </row>
    <row r="31" spans="1:10" ht="12" customHeight="1">
      <c r="A31" s="6" t="s">
        <v>0</v>
      </c>
      <c r="B31" s="6" t="s">
        <v>144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159965</v>
      </c>
      <c r="I31" s="11">
        <v>0</v>
      </c>
      <c r="J31" s="13">
        <f t="shared" si="0"/>
        <v>159965</v>
      </c>
    </row>
    <row r="32" spans="1:10" ht="24" hidden="1" customHeight="1" outlineLevel="1">
      <c r="A32" s="6" t="s">
        <v>0</v>
      </c>
      <c r="B32" s="6" t="s">
        <v>145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2" t="s">
        <v>108</v>
      </c>
      <c r="C33" s="103"/>
      <c r="D33" s="103"/>
      <c r="E33" s="103"/>
      <c r="F33" s="103"/>
      <c r="G33" s="103"/>
      <c r="H33" s="103"/>
      <c r="I33" s="103"/>
      <c r="J33" s="104"/>
    </row>
    <row r="34" spans="1:14" ht="24" hidden="1" customHeight="1" outlineLevel="1">
      <c r="A34" s="6" t="s">
        <v>0</v>
      </c>
      <c r="B34" s="6" t="s">
        <v>146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147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148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111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112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113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149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115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116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30" t="s">
        <v>150</v>
      </c>
      <c r="C43" s="7">
        <v>300</v>
      </c>
      <c r="D43" s="13">
        <f>SUM(D45:D57)</f>
        <v>7740000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17646</v>
      </c>
      <c r="I43" s="13">
        <f t="shared" ref="I43" si="5">SUM(I48:I57)</f>
        <v>0</v>
      </c>
      <c r="J43" s="14">
        <f t="shared" ref="J43" si="6">SUM(D43:I43)</f>
        <v>7757646</v>
      </c>
      <c r="L43" s="12"/>
      <c r="M43" s="12"/>
      <c r="N43" s="12"/>
    </row>
    <row r="44" spans="1:14" ht="12" hidden="1" customHeight="1" outlineLevel="1">
      <c r="A44" s="6" t="s">
        <v>0</v>
      </c>
      <c r="B44" s="102" t="s">
        <v>108</v>
      </c>
      <c r="C44" s="103"/>
      <c r="D44" s="103"/>
      <c r="E44" s="103"/>
      <c r="F44" s="103"/>
      <c r="G44" s="103"/>
      <c r="H44" s="103"/>
      <c r="I44" s="103"/>
      <c r="J44" s="104"/>
      <c r="L44" s="12"/>
    </row>
    <row r="45" spans="1:14" ht="12" hidden="1" customHeight="1" outlineLevel="1">
      <c r="A45" s="6" t="s">
        <v>0</v>
      </c>
      <c r="B45" s="6" t="s">
        <v>151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2" t="s">
        <v>108</v>
      </c>
      <c r="C46" s="103"/>
      <c r="D46" s="103"/>
      <c r="E46" s="103"/>
      <c r="F46" s="103"/>
      <c r="G46" s="103"/>
      <c r="H46" s="103"/>
      <c r="I46" s="103"/>
      <c r="J46" s="104"/>
    </row>
    <row r="47" spans="1:14" ht="12" hidden="1" customHeight="1" outlineLevel="1">
      <c r="A47" s="6" t="s">
        <v>0</v>
      </c>
      <c r="B47" s="6" t="s">
        <v>152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153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154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155</v>
      </c>
      <c r="C50" s="8">
        <v>311</v>
      </c>
      <c r="D50" s="11">
        <v>7740000</v>
      </c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156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157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158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159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160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161</v>
      </c>
      <c r="C56" s="8">
        <v>317</v>
      </c>
      <c r="D56" s="9"/>
      <c r="E56" s="9"/>
      <c r="F56" s="9"/>
      <c r="G56" s="9"/>
      <c r="H56" s="9">
        <v>17646</v>
      </c>
      <c r="I56" s="9"/>
      <c r="J56" s="9"/>
    </row>
    <row r="57" spans="1:12" ht="24" hidden="1" customHeight="1" outlineLevel="1">
      <c r="A57" s="6" t="s">
        <v>0</v>
      </c>
      <c r="B57" s="6" t="s">
        <v>162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30" t="s">
        <v>163</v>
      </c>
      <c r="C58" s="7">
        <v>400</v>
      </c>
      <c r="D58" s="13">
        <f>Ф1!E72</f>
        <v>11916100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Ф1!E76</f>
        <v>-932088</v>
      </c>
      <c r="I58" s="13">
        <f t="shared" si="7"/>
        <v>0</v>
      </c>
      <c r="J58" s="13">
        <f>SUM(D58:I58)</f>
        <v>10984012</v>
      </c>
      <c r="L58" s="12"/>
    </row>
    <row r="59" spans="1:12" ht="12" customHeight="1">
      <c r="A59" s="6" t="s">
        <v>0</v>
      </c>
      <c r="B59" s="6" t="s">
        <v>141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30" t="s">
        <v>164</v>
      </c>
      <c r="C60" s="7">
        <v>500</v>
      </c>
      <c r="D60" s="13">
        <f>D58+D59</f>
        <v>11916100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-932088</v>
      </c>
      <c r="I60" s="13">
        <f t="shared" si="8"/>
        <v>0</v>
      </c>
      <c r="J60" s="13">
        <f t="shared" si="8"/>
        <v>10984012</v>
      </c>
    </row>
    <row r="61" spans="1:12" ht="24" customHeight="1">
      <c r="A61" s="6" t="s">
        <v>0</v>
      </c>
      <c r="B61" s="30" t="s">
        <v>165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274</v>
      </c>
      <c r="C62" s="8">
        <v>610</v>
      </c>
      <c r="D62" s="9"/>
      <c r="E62" s="9"/>
      <c r="F62" s="9"/>
      <c r="G62" s="9"/>
      <c r="H62" s="11">
        <f>Ф2!D41</f>
        <v>-216746</v>
      </c>
      <c r="I62" s="9"/>
      <c r="J62" s="13">
        <f>SUM(D62:I62)</f>
        <v>-216746</v>
      </c>
    </row>
    <row r="63" spans="1:12" ht="24" hidden="1" customHeight="1" outlineLevel="1">
      <c r="A63" s="6" t="s">
        <v>0</v>
      </c>
      <c r="B63" s="6" t="s">
        <v>166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2" t="s">
        <v>108</v>
      </c>
      <c r="C64" s="103"/>
      <c r="D64" s="103"/>
      <c r="E64" s="103"/>
      <c r="F64" s="103"/>
      <c r="G64" s="103"/>
      <c r="H64" s="103"/>
      <c r="I64" s="103"/>
      <c r="J64" s="104"/>
    </row>
    <row r="65" spans="1:10" ht="24" hidden="1" customHeight="1" outlineLevel="1">
      <c r="A65" s="6" t="s">
        <v>0</v>
      </c>
      <c r="B65" s="6" t="s">
        <v>146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147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148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111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112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167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149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115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116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30" t="s">
        <v>168</v>
      </c>
      <c r="C74" s="7">
        <v>700</v>
      </c>
      <c r="D74" s="13">
        <f t="shared" ref="D74:I74" si="9">SUM(D78:D88)</f>
        <v>5120196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5120196</v>
      </c>
    </row>
    <row r="75" spans="1:10" ht="12" hidden="1" customHeight="1" outlineLevel="1">
      <c r="A75" s="6" t="s">
        <v>0</v>
      </c>
      <c r="B75" s="102" t="s">
        <v>108</v>
      </c>
      <c r="C75" s="103"/>
      <c r="D75" s="103"/>
      <c r="E75" s="103"/>
      <c r="F75" s="103"/>
      <c r="G75" s="103"/>
      <c r="H75" s="103"/>
      <c r="I75" s="103"/>
      <c r="J75" s="104"/>
    </row>
    <row r="76" spans="1:10" ht="12" hidden="1" customHeight="1" outlineLevel="1">
      <c r="A76" s="6" t="s">
        <v>0</v>
      </c>
      <c r="B76" s="6" t="s">
        <v>169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2" t="s">
        <v>108</v>
      </c>
      <c r="C77" s="103"/>
      <c r="D77" s="103"/>
      <c r="E77" s="103"/>
      <c r="F77" s="103"/>
      <c r="G77" s="103"/>
      <c r="H77" s="103"/>
      <c r="I77" s="103"/>
      <c r="J77" s="104"/>
    </row>
    <row r="78" spans="1:10" ht="12" hidden="1" customHeight="1" outlineLevel="1">
      <c r="A78" s="6" t="s">
        <v>0</v>
      </c>
      <c r="B78" s="6" t="s">
        <v>152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153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154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155</v>
      </c>
      <c r="C81" s="8">
        <v>711</v>
      </c>
      <c r="D81" s="11">
        <v>5120196</v>
      </c>
      <c r="E81" s="9"/>
      <c r="F81" s="9"/>
      <c r="G81" s="9"/>
      <c r="H81" s="9"/>
      <c r="I81" s="9"/>
      <c r="J81" s="13">
        <f>SUM(D81:I81)</f>
        <v>5120196</v>
      </c>
    </row>
    <row r="82" spans="1:13" ht="12" hidden="1" customHeight="1" outlineLevel="1">
      <c r="A82" s="6" t="s">
        <v>0</v>
      </c>
      <c r="B82" s="6" t="s">
        <v>156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170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158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159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160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161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162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30" t="s">
        <v>273</v>
      </c>
      <c r="C89" s="7">
        <v>800</v>
      </c>
      <c r="D89" s="13">
        <f t="shared" ref="D89:J89" si="10">D74+D60+D62</f>
        <v>17036296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-1148834</v>
      </c>
      <c r="I89" s="13">
        <f t="shared" si="10"/>
        <v>0</v>
      </c>
      <c r="J89" s="13">
        <f t="shared" si="10"/>
        <v>15887462</v>
      </c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J89-Ф1!D79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113" t="s">
        <v>268</v>
      </c>
      <c r="C92" s="113"/>
      <c r="D92" s="113"/>
      <c r="E92" s="1" t="s">
        <v>0</v>
      </c>
      <c r="F92" s="33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107" t="s">
        <v>74</v>
      </c>
      <c r="C93" s="107"/>
      <c r="D93" s="107"/>
      <c r="E93" s="1" t="s">
        <v>0</v>
      </c>
      <c r="F93" s="92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113" t="s">
        <v>75</v>
      </c>
      <c r="C94" s="113"/>
      <c r="D94" s="113"/>
      <c r="E94" s="1" t="s">
        <v>0</v>
      </c>
      <c r="F94" s="33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107" t="s">
        <v>76</v>
      </c>
      <c r="C95" s="107"/>
      <c r="D95" s="107"/>
      <c r="E95" s="1" t="s">
        <v>0</v>
      </c>
      <c r="F95" s="92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77</v>
      </c>
      <c r="C96" s="1" t="s">
        <v>0</v>
      </c>
      <c r="D96" s="1" t="s">
        <v>0</v>
      </c>
      <c r="E96" s="1" t="s">
        <v>0</v>
      </c>
      <c r="F96" s="95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8">
    <mergeCell ref="B92:D92"/>
    <mergeCell ref="B93:D93"/>
    <mergeCell ref="B94:D94"/>
    <mergeCell ref="B95:D95"/>
    <mergeCell ref="B33:J33"/>
    <mergeCell ref="B44:J44"/>
    <mergeCell ref="B46:J46"/>
    <mergeCell ref="B64:J64"/>
    <mergeCell ref="B75:J75"/>
    <mergeCell ref="B77:J77"/>
    <mergeCell ref="B6:J6"/>
    <mergeCell ref="B4:J4"/>
    <mergeCell ref="B7:J7"/>
    <mergeCell ref="B23:B24"/>
    <mergeCell ref="C23:C24"/>
    <mergeCell ref="D23:H23"/>
    <mergeCell ref="I23:I24"/>
    <mergeCell ref="J23:J24"/>
  </mergeCells>
  <pageMargins left="0.11811023622047245" right="0.11811023622047245" top="0.15748031496062992" bottom="0.15748031496062992" header="0.31496062992125984" footer="0.31496062992125984"/>
  <pageSetup paperSize="9" scale="98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buhgalter</cp:lastModifiedBy>
  <cp:lastPrinted>2016-08-22T05:51:18Z</cp:lastPrinted>
  <dcterms:created xsi:type="dcterms:W3CDTF">2013-10-29T07:56:47Z</dcterms:created>
  <dcterms:modified xsi:type="dcterms:W3CDTF">2016-08-22T07:05:13Z</dcterms:modified>
</cp:coreProperties>
</file>