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ф1" sheetId="1" r:id="rId1"/>
    <sheet name="ф2" sheetId="2" r:id="rId2"/>
    <sheet name="ф3" sheetId="3" r:id="rId3"/>
    <sheet name="ф4" sheetId="4" r:id="rId4"/>
    <sheet name="Расчет БС 1 акции" sheetId="5" r:id="rId5"/>
  </sheets>
  <definedNames/>
  <calcPr fullCalcOnLoad="1" refMode="R1C1"/>
</workbook>
</file>

<file path=xl/comments5.xml><?xml version="1.0" encoding="utf-8"?>
<comments xmlns="http://schemas.openxmlformats.org/spreadsheetml/2006/main">
  <authors>
    <author>User</author>
  </authors>
  <commentList>
    <comment ref="E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стоимость 1 акции в тенге</t>
        </r>
      </text>
    </comment>
  </commentList>
</comments>
</file>

<file path=xl/sharedStrings.xml><?xml version="1.0" encoding="utf-8"?>
<sst xmlns="http://schemas.openxmlformats.org/spreadsheetml/2006/main" count="462" uniqueCount="207">
  <si>
    <t>Отчет составлен в соответствии с требованиями к содержанию и раскрытию информации МСФО  для предприятий МСБ</t>
  </si>
  <si>
    <t>АО "Шубарколь Премиум"</t>
  </si>
  <si>
    <t>Наименование</t>
  </si>
  <si>
    <t>Вид деятельности</t>
  </si>
  <si>
    <t>Добыча каменного угля открытым способом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</si>
  <si>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</si>
  <si>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</si>
  <si>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Карагандинская область, г.Караганда, проспект Бухар Жырау, строение 49/6, БИН: 130440022185</t>
  </si>
  <si>
    <t>Отчет о финансовом положении (бухгалтерский баланс)</t>
  </si>
  <si>
    <t>по состоянию на 30 сентября 2017 года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</si>
  <si>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</si>
  <si>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</si>
  <si>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</si>
  <si>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</si>
  <si>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</si>
  <si>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</si>
  <si>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</si>
  <si>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</si>
  <si>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>-</t>
  </si>
  <si>
    <t>Краткосрочная дебиторская задолженность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</si>
  <si>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</si>
  <si>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</si>
  <si>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</si>
  <si>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</si>
  <si>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</si>
  <si>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</si>
  <si>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</si>
  <si>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>Инвестиции в совместно контролируемые предприятия</t>
  </si>
  <si>
    <t>Инвестиции в ассоциированные предприятия</t>
  </si>
  <si>
    <t>Инвестиции в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</si>
  <si>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</si>
  <si>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</si>
  <si>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</si>
  <si>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</si>
  <si>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</si>
  <si>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</si>
  <si>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</si>
  <si>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</si>
  <si>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</si>
  <si>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</si>
  <si>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</si>
  <si>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</si>
  <si>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</si>
  <si>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</si>
  <si>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</si>
  <si>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</si>
  <si>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</si>
  <si>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</si>
  <si>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</si>
  <si>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</si>
  <si>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</si>
  <si>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</si>
  <si>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(2 573 741)</t>
  </si>
  <si>
    <t>(987 402)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</si>
  <si>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</si>
  <si>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</si>
  <si>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</si>
  <si>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</si>
  <si>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</si>
  <si>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</si>
  <si>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(2 613 741)</t>
  </si>
  <si>
    <t>(1 027 402)</t>
  </si>
  <si>
    <t>БАЛАНС (строка 22 + строка 36)</t>
  </si>
  <si>
    <t>Руководитель</t>
  </si>
  <si>
    <t>Лонтковский Александр Николаевич</t>
  </si>
  <si>
    <t>(фамилия, имя, отчество)</t>
  </si>
  <si>
    <t>(подпись)</t>
  </si>
  <si>
    <t>Главный бухгалтер</t>
  </si>
  <si>
    <t>Кунанбаева Айкерим Курмангалиевна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</si>
  <si>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</si>
  <si>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</si>
  <si>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</si>
  <si>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9 месяцев 2017 г.</t>
  </si>
  <si>
    <t>За отчетный период</t>
  </si>
  <si>
    <t>За предыдущий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</si>
  <si>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</si>
  <si>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</si>
  <si>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</si>
  <si>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</si>
  <si>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</si>
  <si>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</si>
  <si>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</si>
  <si>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</si>
  <si>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</si>
  <si>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</si>
  <si>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</si>
  <si>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(1 586 339)</t>
  </si>
  <si>
    <t>Прибыль (убыток) от прекращенной деятельности</t>
  </si>
  <si>
    <t>Прибыль (убыток) до налогообложения  (стр.110+/-стр. 120)</t>
  </si>
  <si>
    <t>Расходы по корпоративному подоходному налогу</t>
  </si>
  <si>
    <t>Чистая прибыль (убыток) за период (стр. 130 - стр.140) до вычета доли меньшинства</t>
  </si>
  <si>
    <t>Доля меньшинства</t>
  </si>
  <si>
    <t>Итоговая прибыль (итоговый убыток) за период (стр. 150-стр. 160)</t>
  </si>
  <si>
    <t>Прочий совокупный доход</t>
  </si>
  <si>
    <t>Доля предприятий по методу долевого участия</t>
  </si>
  <si>
    <t>Общий совокупный доход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</si>
  <si>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</si>
  <si>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</si>
  <si>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</si>
  <si>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</si>
  <si>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</si>
  <si>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</si>
  <si>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</si>
  <si>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</si>
  <si>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</si>
  <si>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</si>
  <si>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</si>
  <si>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</si>
  <si>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</si>
  <si>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</si>
  <si>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</si>
  <si>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</si>
  <si>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</si>
  <si>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</si>
  <si>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</si>
  <si>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</si>
  <si>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</si>
  <si>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</si>
  <si>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</si>
  <si>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</si>
  <si>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>фьючерсные и форвардные контракты, опционы и свопы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</si>
  <si>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</si>
  <si>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</si>
  <si>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</si>
  <si>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</si>
  <si>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</si>
  <si>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</si>
  <si>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</si>
  <si>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</si>
  <si>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</si>
  <si>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</si>
  <si>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</si>
  <si>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</si>
  <si>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</si>
  <si>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</si>
  <si>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</si>
  <si>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</si>
  <si>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</si>
  <si>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</si>
  <si>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</si>
  <si>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</si>
  <si>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</si>
  <si>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</si>
  <si>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</si>
  <si>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</si>
  <si>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</si>
  <si>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</si>
  <si>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Сальдо на 1 января отчетного года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</si>
  <si>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</si>
  <si>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</si>
  <si>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</si>
  <si>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</si>
  <si>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</si>
  <si>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</si>
  <si>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</si>
  <si>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</si>
  <si>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</si>
  <si>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Сальдо на 30 сентября отчетного года
(стр.030+стр. 060+стр. 070+стр. 080+стр. 090)</t>
  </si>
  <si>
    <t>Сальдо на 1 января предыдущего года</t>
  </si>
  <si>
    <t>(630 778)</t>
  </si>
  <si>
    <t>(590 778)</t>
  </si>
  <si>
    <t>Пересчитанное сальдо (стр.110+/-стр. 120)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</si>
  <si>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</si>
  <si>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</si>
  <si>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(396 624)</t>
  </si>
  <si>
    <t>Всего прибыль/убыток за период
(стр. 140+/-стр. 150)</t>
  </si>
  <si>
    <t>Сальдо на 31 декабря предыдущего года (стр.130 + стр. 160-стр. 170+стр. 180-стр.
190)</t>
  </si>
  <si>
    <t>2 693 816</t>
  </si>
  <si>
    <t>(6 591 228)</t>
  </si>
  <si>
    <t>(5 679 124)</t>
  </si>
  <si>
    <t>(436 579)</t>
  </si>
  <si>
    <t>(151 667)</t>
  </si>
  <si>
    <t>(223 184)</t>
  </si>
  <si>
    <t>(100 674)</t>
  </si>
  <si>
    <t>(3 211 663)</t>
  </si>
  <si>
    <t>(691 932)</t>
  </si>
  <si>
    <t>(538 917)</t>
  </si>
  <si>
    <t>(17 792)</t>
  </si>
  <si>
    <t>(100 520)</t>
  </si>
  <si>
    <t>(34 703)</t>
  </si>
  <si>
    <t>TA</t>
  </si>
  <si>
    <t>IA</t>
  </si>
  <si>
    <t>TL</t>
  </si>
  <si>
    <t>PS</t>
  </si>
  <si>
    <t>Активы</t>
  </si>
  <si>
    <t>стр.1 - стр.2</t>
  </si>
  <si>
    <t xml:space="preserve">стр.3 - стр.4 - стр.5 </t>
  </si>
  <si>
    <t>№ п/п</t>
  </si>
  <si>
    <t>Расчет</t>
  </si>
  <si>
    <t>чистых активов для простых акций</t>
  </si>
  <si>
    <t>балансовая стоимость одной простой акции</t>
  </si>
  <si>
    <t>тыс.тенге</t>
  </si>
  <si>
    <t>Чистые активы (простых акций)</t>
  </si>
  <si>
    <t>Кол-во простых акций</t>
  </si>
  <si>
    <t>Балансовая ст-сть 1-й акции</t>
  </si>
  <si>
    <t>АО Шубарколь Премиум</t>
  </si>
  <si>
    <t xml:space="preserve">Главный бухгалтер </t>
  </si>
  <si>
    <t>Кунанбаева А.К.</t>
  </si>
  <si>
    <t>Балансовая стоимость простой акции (тенге)</t>
  </si>
  <si>
    <t>Прибыль на акцию (тенге)</t>
  </si>
  <si>
    <t>(15 863,39)</t>
  </si>
  <si>
    <t>Лонтковский А.Н.</t>
  </si>
  <si>
    <t>21 472 406</t>
  </si>
  <si>
    <t>(7 027 176)</t>
  </si>
  <si>
    <t>(276 267)</t>
  </si>
  <si>
    <t>1 262</t>
  </si>
  <si>
    <t>(27 877,54)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</si>
</sst>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\ hh:mm"/>
    <numFmt numFmtId="173" formatCode="0.000"/>
    <numFmt numFmtId="174" formatCode="00"/>
    <numFmt numFmtId="175" formatCode="#,##0,"/>
    <numFmt numFmtId="176" formatCode="[=0]&quot;-&quot;;General"/>
    <numFmt numFmtId="177" formatCode="000"/>
    <numFmt numFmtId="178" formatCode="[=-327337679.89]&quot;(327 338)&quot;;General"/>
    <numFmt numFmtId="179" formatCode="[=-10054251703.4]&quot;(10 054 252)&quot;;General"/>
    <numFmt numFmtId="180" formatCode="[=-2549464389.07]&quot;(2 549 464)&quot;;General"/>
    <numFmt numFmtId="181" formatCode="[=-388565577.53]&quot;(388 566)&quot;;General"/>
    <numFmt numFmtId="182" formatCode="[=-3303342645.52]&quot;(3 303 343)&quot;;General"/>
    <numFmt numFmtId="183" formatCode="[=-1027401814.54]&quot;(1 027 402)&quot;;General"/>
    <numFmt numFmtId="184" formatCode="[=-987401814.54]&quot;(987 402)&quot;;General"/>
    <numFmt numFmtId="185" formatCode="0.0000"/>
  </numFmts>
  <fonts count="47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B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45" fillId="32" borderId="0" applyNumberFormat="0" applyBorder="0" applyAlignment="0" applyProtection="0"/>
  </cellStyleXfs>
  <cellXfs count="169"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right" vertical="center"/>
    </xf>
    <xf numFmtId="174" fontId="3" fillId="0" borderId="11" xfId="0" applyNumberFormat="1" applyFont="1" applyBorder="1" applyAlignment="1">
      <alignment horizontal="center" vertical="center"/>
    </xf>
    <xf numFmtId="175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5" fontId="0" fillId="0" borderId="0" xfId="0" applyNumberFormat="1" applyAlignment="1">
      <alignment horizontal="left"/>
    </xf>
    <xf numFmtId="49" fontId="5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33" borderId="11" xfId="0" applyNumberFormat="1" applyFont="1" applyFill="1" applyBorder="1" applyAlignment="1">
      <alignment horizontal="right" vertical="center"/>
    </xf>
    <xf numFmtId="175" fontId="3" fillId="33" borderId="11" xfId="0" applyNumberFormat="1" applyFont="1" applyFill="1" applyBorder="1" applyAlignment="1">
      <alignment horizontal="right" vertical="center"/>
    </xf>
    <xf numFmtId="3" fontId="5" fillId="33" borderId="11" xfId="0" applyNumberFormat="1" applyFont="1" applyFill="1" applyBorder="1" applyAlignment="1">
      <alignment horizontal="right" vertical="center"/>
    </xf>
    <xf numFmtId="175" fontId="5" fillId="33" borderId="11" xfId="0" applyNumberFormat="1" applyFont="1" applyFill="1" applyBorder="1" applyAlignment="1">
      <alignment horizontal="right" vertical="center"/>
    </xf>
    <xf numFmtId="176" fontId="3" fillId="33" borderId="11" xfId="0" applyNumberFormat="1" applyFont="1" applyFill="1" applyBorder="1" applyAlignment="1">
      <alignment horizontal="right" vertical="center"/>
    </xf>
    <xf numFmtId="49" fontId="5" fillId="33" borderId="11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176" fontId="5" fillId="33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176" fontId="3" fillId="33" borderId="11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75" fontId="5" fillId="33" borderId="13" xfId="0" applyNumberFormat="1" applyFont="1" applyFill="1" applyBorder="1" applyAlignment="1">
      <alignment horizontal="right" vertical="center"/>
    </xf>
    <xf numFmtId="176" fontId="5" fillId="33" borderId="10" xfId="0" applyNumberFormat="1" applyFont="1" applyFill="1" applyBorder="1" applyAlignment="1">
      <alignment horizontal="right" vertical="center"/>
    </xf>
    <xf numFmtId="183" fontId="5" fillId="33" borderId="11" xfId="0" applyNumberFormat="1" applyFont="1" applyFill="1" applyBorder="1" applyAlignment="1">
      <alignment horizontal="center" vertical="center"/>
    </xf>
    <xf numFmtId="184" fontId="5" fillId="33" borderId="11" xfId="0" applyNumberFormat="1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/>
    </xf>
    <xf numFmtId="184" fontId="5" fillId="33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176" fontId="3" fillId="33" borderId="11" xfId="0" applyNumberFormat="1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center" vertical="center" wrapText="1"/>
    </xf>
    <xf numFmtId="176" fontId="5" fillId="33" borderId="12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right" vertical="center" wrapText="1"/>
    </xf>
    <xf numFmtId="176" fontId="3" fillId="33" borderId="16" xfId="0" applyNumberFormat="1" applyFont="1" applyFill="1" applyBorder="1" applyAlignment="1">
      <alignment horizontal="center" vertical="center" wrapText="1"/>
    </xf>
    <xf numFmtId="176" fontId="5" fillId="33" borderId="16" xfId="0" applyNumberFormat="1" applyFont="1" applyFill="1" applyBorder="1" applyAlignment="1">
      <alignment horizontal="center" vertical="center" wrapText="1"/>
    </xf>
    <xf numFmtId="176" fontId="5" fillId="33" borderId="17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175" fontId="5" fillId="33" borderId="16" xfId="0" applyNumberFormat="1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right" vertical="center"/>
    </xf>
    <xf numFmtId="175" fontId="5" fillId="33" borderId="11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center" vertical="top" wrapText="1"/>
    </xf>
    <xf numFmtId="0" fontId="0" fillId="0" borderId="19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left" wrapText="1"/>
    </xf>
    <xf numFmtId="3" fontId="0" fillId="0" borderId="19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top"/>
    </xf>
    <xf numFmtId="3" fontId="7" fillId="0" borderId="19" xfId="0" applyNumberFormat="1" applyFont="1" applyFill="1" applyBorder="1" applyAlignment="1">
      <alignment horizontal="center" vertical="top" wrapText="1"/>
    </xf>
    <xf numFmtId="3" fontId="0" fillId="0" borderId="19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/>
    </xf>
    <xf numFmtId="4" fontId="8" fillId="0" borderId="19" xfId="58" applyNumberFormat="1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/>
    </xf>
    <xf numFmtId="49" fontId="5" fillId="34" borderId="11" xfId="0" applyNumberFormat="1" applyFont="1" applyFill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right" vertical="center"/>
    </xf>
    <xf numFmtId="175" fontId="3" fillId="34" borderId="11" xfId="0" applyNumberFormat="1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1" fontId="3" fillId="33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indent="5"/>
    </xf>
    <xf numFmtId="0" fontId="3" fillId="0" borderId="11" xfId="0" applyFont="1" applyBorder="1" applyAlignment="1">
      <alignment horizontal="left" vertical="center" indent="5"/>
    </xf>
    <xf numFmtId="0" fontId="3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 indent="5"/>
    </xf>
    <xf numFmtId="0" fontId="3" fillId="0" borderId="22" xfId="0" applyFont="1" applyBorder="1" applyAlignment="1">
      <alignment horizontal="left" vertical="center" wrapText="1" indent="5"/>
    </xf>
    <xf numFmtId="0" fontId="3" fillId="0" borderId="22" xfId="0" applyFont="1" applyBorder="1" applyAlignment="1">
      <alignment horizontal="left" vertical="top" wrapText="1" indent="5"/>
    </xf>
    <xf numFmtId="0" fontId="3" fillId="0" borderId="23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1" fontId="5" fillId="0" borderId="11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/>
    </xf>
    <xf numFmtId="177" fontId="5" fillId="35" borderId="11" xfId="0" applyNumberFormat="1" applyFont="1" applyFill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top"/>
    </xf>
    <xf numFmtId="177" fontId="5" fillId="0" borderId="11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top" wrapText="1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Border="1" applyAlignment="1">
      <alignment horizontal="center" vertical="center"/>
    </xf>
    <xf numFmtId="1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top" wrapText="1"/>
    </xf>
    <xf numFmtId="0" fontId="0" fillId="0" borderId="19" xfId="0" applyNumberFormat="1" applyFont="1" applyFill="1" applyBorder="1" applyAlignment="1">
      <alignment horizontal="center" wrapText="1"/>
    </xf>
    <xf numFmtId="0" fontId="7" fillId="0" borderId="19" xfId="0" applyNumberFormat="1" applyFont="1" applyFill="1" applyBorder="1" applyAlignment="1">
      <alignment horizontal="left" vertical="top" wrapText="1"/>
    </xf>
    <xf numFmtId="0" fontId="7" fillId="0" borderId="19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zoomScalePageLayoutView="0" workbookViewId="0" topLeftCell="A1">
      <selection activeCell="W18" sqref="W18"/>
    </sheetView>
  </sheetViews>
  <sheetFormatPr defaultColWidth="9.00390625" defaultRowHeight="12.75"/>
  <cols>
    <col min="1" max="17" width="2.57421875" style="2" customWidth="1"/>
    <col min="18" max="19" width="2.7109375" style="2" customWidth="1"/>
    <col min="20" max="20" width="3.57421875" style="2" customWidth="1"/>
    <col min="21" max="21" width="6.28125" style="2" customWidth="1"/>
    <col min="22" max="22" width="7.8515625" style="2" customWidth="1"/>
    <col min="23" max="23" width="17.8515625" style="2" customWidth="1"/>
    <col min="24" max="24" width="17.57421875" style="2" customWidth="1"/>
    <col min="25" max="16384" width="9.00390625" style="3" customWidth="1"/>
  </cols>
  <sheetData>
    <row r="1" spans="23:24" s="1" customFormat="1" ht="13.5" customHeight="1">
      <c r="W1" s="112" t="s">
        <v>0</v>
      </c>
      <c r="X1" s="112"/>
    </row>
    <row r="2" spans="23:24" s="2" customFormat="1" ht="6.75" customHeight="1">
      <c r="W2" s="112"/>
      <c r="X2" s="112"/>
    </row>
    <row r="3" spans="8:24" ht="12" customHeight="1">
      <c r="H3" s="113" t="s">
        <v>1</v>
      </c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24" ht="12" customHeight="1">
      <c r="A4" s="4" t="s">
        <v>2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s="1" customFormat="1" ht="6" customHeight="1"/>
    <row r="6" spans="1:24" ht="12" customHeight="1">
      <c r="A6" s="4" t="s">
        <v>3</v>
      </c>
      <c r="H6" s="101" t="s">
        <v>4</v>
      </c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</row>
    <row r="7" s="1" customFormat="1" ht="6" customHeight="1"/>
    <row r="8" spans="1:24" ht="12" customHeight="1">
      <c r="A8" s="4" t="s">
        <v>5</v>
      </c>
      <c r="S8" s="115">
        <v>105</v>
      </c>
      <c r="T8" s="115"/>
      <c r="U8" s="115"/>
      <c r="V8" s="115"/>
      <c r="W8" s="115"/>
      <c r="X8" s="115"/>
    </row>
    <row r="9" s="1" customFormat="1" ht="6.75" customHeight="1"/>
    <row r="10" spans="1:24" s="1" customFormat="1" ht="4.5" customHeight="1">
      <c r="A10" s="116" t="s">
        <v>6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7" t="s">
        <v>7</v>
      </c>
      <c r="T10" s="117"/>
      <c r="U10" s="117"/>
      <c r="V10" s="117"/>
      <c r="W10" s="117"/>
      <c r="X10" s="117"/>
    </row>
    <row r="11" spans="1:24" ht="12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8"/>
      <c r="T11" s="118"/>
      <c r="U11" s="118"/>
      <c r="V11" s="118"/>
      <c r="W11" s="118"/>
      <c r="X11" s="118"/>
    </row>
    <row r="12" spans="1:24" s="2" customFormat="1" ht="12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9"/>
      <c r="T12" s="119"/>
      <c r="U12" s="119"/>
      <c r="V12" s="119"/>
      <c r="W12" s="119"/>
      <c r="X12" s="119"/>
    </row>
    <row r="13" spans="1:24" s="1" customFormat="1" ht="12.75" customHeight="1">
      <c r="A13" s="109" t="s">
        <v>8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s="1" customFormat="1" ht="12" customHeight="1">
      <c r="A14" s="110" t="s">
        <v>9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</row>
    <row r="15" s="1" customFormat="1" ht="13.5" customHeight="1">
      <c r="X15" s="5" t="s">
        <v>10</v>
      </c>
    </row>
    <row r="16" spans="1:24" ht="24" customHeight="1">
      <c r="A16" s="111" t="s">
        <v>11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6" t="s">
        <v>12</v>
      </c>
      <c r="W16" s="6" t="s">
        <v>13</v>
      </c>
      <c r="X16" s="7" t="s">
        <v>14</v>
      </c>
    </row>
    <row r="17" spans="1:24" s="1" customFormat="1" ht="12.75" customHeight="1">
      <c r="A17" s="104" t="s">
        <v>15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8">
        <v>1</v>
      </c>
      <c r="W17" s="9">
        <v>13810710000</v>
      </c>
      <c r="X17" s="9">
        <f>X18+X20+X21+X22+X24</f>
        <v>4525165000</v>
      </c>
    </row>
    <row r="18" spans="1:24" s="1" customFormat="1" ht="12.75" customHeight="1">
      <c r="A18" s="103" t="s">
        <v>16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">
        <v>2</v>
      </c>
      <c r="W18" s="11">
        <v>1262000</v>
      </c>
      <c r="X18" s="11">
        <v>277529000</v>
      </c>
    </row>
    <row r="19" spans="1:24" s="1" customFormat="1" ht="12.75" customHeight="1">
      <c r="A19" s="103" t="s">
        <v>17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">
        <v>3</v>
      </c>
      <c r="W19" s="12" t="s">
        <v>18</v>
      </c>
      <c r="X19" s="12" t="s">
        <v>18</v>
      </c>
    </row>
    <row r="20" spans="1:24" s="1" customFormat="1" ht="12.75" customHeight="1">
      <c r="A20" s="103" t="s">
        <v>19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">
        <v>4</v>
      </c>
      <c r="W20" s="11">
        <v>5460702369.98</v>
      </c>
      <c r="X20" s="11">
        <v>1797886000</v>
      </c>
    </row>
    <row r="21" spans="1:24" s="1" customFormat="1" ht="12.75" customHeight="1">
      <c r="A21" s="103" t="s">
        <v>20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">
        <v>5</v>
      </c>
      <c r="W21" s="11">
        <v>2004155186.25</v>
      </c>
      <c r="X21" s="11">
        <v>275286000</v>
      </c>
    </row>
    <row r="22" spans="1:24" s="1" customFormat="1" ht="12.75" customHeight="1">
      <c r="A22" s="103" t="s">
        <v>21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">
        <v>6</v>
      </c>
      <c r="W22" s="11">
        <v>1745647723.11</v>
      </c>
      <c r="X22" s="11">
        <f>1801000+498000</f>
        <v>2299000</v>
      </c>
    </row>
    <row r="23" spans="1:24" s="1" customFormat="1" ht="12.75" customHeight="1">
      <c r="A23" s="108" t="s">
        <v>22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">
        <v>7</v>
      </c>
      <c r="W23" s="12" t="s">
        <v>18</v>
      </c>
      <c r="X23" s="12" t="s">
        <v>18</v>
      </c>
    </row>
    <row r="24" spans="1:24" s="1" customFormat="1" ht="12.75" customHeight="1">
      <c r="A24" s="108" t="s">
        <v>23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">
        <v>8</v>
      </c>
      <c r="W24" s="11">
        <v>4598943000</v>
      </c>
      <c r="X24" s="11">
        <v>2172165000</v>
      </c>
    </row>
    <row r="25" spans="1:24" s="1" customFormat="1" ht="12.75" customHeight="1">
      <c r="A25" s="104" t="s">
        <v>24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8">
        <v>9</v>
      </c>
      <c r="W25" s="9">
        <v>6016279000</v>
      </c>
      <c r="X25" s="9">
        <f>X26+X31+X33+X34+X36</f>
        <v>6479104000</v>
      </c>
    </row>
    <row r="26" spans="1:24" s="1" customFormat="1" ht="12.75" customHeight="1">
      <c r="A26" s="103" t="s">
        <v>25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69">
        <v>10</v>
      </c>
      <c r="W26" s="11">
        <v>48000000</v>
      </c>
      <c r="X26" s="11">
        <v>48000000</v>
      </c>
    </row>
    <row r="27" spans="1:24" s="1" customFormat="1" ht="12.75" customHeight="1">
      <c r="A27" s="103" t="s">
        <v>26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69">
        <v>11</v>
      </c>
      <c r="W27" s="12" t="s">
        <v>18</v>
      </c>
      <c r="X27" s="12" t="s">
        <v>18</v>
      </c>
    </row>
    <row r="28" spans="1:24" s="1" customFormat="1" ht="12.75" customHeight="1">
      <c r="A28" s="103" t="s">
        <v>27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69">
        <v>12</v>
      </c>
      <c r="W28" s="12" t="s">
        <v>18</v>
      </c>
      <c r="X28" s="12" t="s">
        <v>18</v>
      </c>
    </row>
    <row r="29" spans="1:24" s="1" customFormat="1" ht="12.75" customHeight="1">
      <c r="A29" s="103" t="s">
        <v>28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69">
        <v>13</v>
      </c>
      <c r="W29" s="12" t="s">
        <v>18</v>
      </c>
      <c r="X29" s="12" t="s">
        <v>18</v>
      </c>
    </row>
    <row r="30" spans="1:24" s="1" customFormat="1" ht="12.75" customHeight="1">
      <c r="A30" s="103" t="s">
        <v>29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69">
        <v>14</v>
      </c>
      <c r="W30" s="12" t="s">
        <v>18</v>
      </c>
      <c r="X30" s="12" t="s">
        <v>18</v>
      </c>
    </row>
    <row r="31" spans="1:24" s="1" customFormat="1" ht="12.75" customHeight="1">
      <c r="A31" s="103" t="s">
        <v>30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69">
        <v>15</v>
      </c>
      <c r="W31" s="11">
        <v>4941349318.410001</v>
      </c>
      <c r="X31" s="11">
        <f>1334029000+3204277000</f>
        <v>4538306000</v>
      </c>
    </row>
    <row r="32" spans="1:24" s="1" customFormat="1" ht="12.75" customHeight="1">
      <c r="A32" s="103" t="s">
        <v>31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69">
        <v>16</v>
      </c>
      <c r="W32" s="12" t="s">
        <v>18</v>
      </c>
      <c r="X32" s="12" t="s">
        <v>18</v>
      </c>
    </row>
    <row r="33" spans="1:24" s="1" customFormat="1" ht="12.75" customHeight="1">
      <c r="A33" s="103" t="s">
        <v>32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69">
        <v>17</v>
      </c>
      <c r="W33" s="11">
        <v>11476000</v>
      </c>
      <c r="X33" s="11">
        <v>11476000</v>
      </c>
    </row>
    <row r="34" spans="1:24" s="1" customFormat="1" ht="12.75" customHeight="1">
      <c r="A34" s="103" t="s">
        <v>33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69">
        <v>18</v>
      </c>
      <c r="W34" s="11">
        <v>214012513.15</v>
      </c>
      <c r="X34" s="11">
        <v>222268000</v>
      </c>
    </row>
    <row r="35" spans="1:24" s="1" customFormat="1" ht="12.75" customHeight="1">
      <c r="A35" s="103" t="s">
        <v>34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69">
        <v>19</v>
      </c>
      <c r="W35" s="13">
        <v>0</v>
      </c>
      <c r="X35" s="13">
        <v>0</v>
      </c>
    </row>
    <row r="36" spans="1:24" s="1" customFormat="1" ht="12.75" customHeight="1">
      <c r="A36" s="103" t="s">
        <v>35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69">
        <v>20</v>
      </c>
      <c r="W36" s="11">
        <v>801441226.59</v>
      </c>
      <c r="X36" s="11">
        <v>1659054000</v>
      </c>
    </row>
    <row r="37" spans="1:24" s="1" customFormat="1" ht="26.25" customHeight="1">
      <c r="A37" s="107" t="s">
        <v>36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70">
        <v>21</v>
      </c>
      <c r="W37" s="9">
        <f>W17+W25</f>
        <v>19826989000</v>
      </c>
      <c r="X37" s="9">
        <f>X17+X25</f>
        <v>11004269000</v>
      </c>
    </row>
    <row r="38" spans="1:24" s="1" customFormat="1" ht="12.75" customHeight="1">
      <c r="A38" s="104" t="s">
        <v>37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70">
        <v>22</v>
      </c>
      <c r="W38" s="9">
        <f>W39+W46</f>
        <v>22400730000</v>
      </c>
      <c r="X38" s="9">
        <f>X39+X46</f>
        <v>11991671000</v>
      </c>
    </row>
    <row r="39" spans="1:24" s="1" customFormat="1" ht="12.75" customHeight="1">
      <c r="A39" s="104" t="s">
        <v>38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70">
        <v>23</v>
      </c>
      <c r="W39" s="9">
        <f>SUM(W40:W45)</f>
        <v>15088646000</v>
      </c>
      <c r="X39" s="9">
        <f>SUM(X40:X45)</f>
        <v>10527441000</v>
      </c>
    </row>
    <row r="40" spans="1:24" s="1" customFormat="1" ht="12.75" customHeight="1">
      <c r="A40" s="103" t="s">
        <v>39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69">
        <v>24</v>
      </c>
      <c r="W40" s="11">
        <v>9297981000</v>
      </c>
      <c r="X40" s="11">
        <v>9087786000</v>
      </c>
    </row>
    <row r="41" spans="1:24" s="1" customFormat="1" ht="12.75" customHeight="1">
      <c r="A41" s="103" t="s">
        <v>40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69">
        <v>25</v>
      </c>
      <c r="W41" s="11">
        <v>8471000</v>
      </c>
      <c r="X41" s="11">
        <v>108698000</v>
      </c>
    </row>
    <row r="42" spans="1:24" ht="12" customHeight="1">
      <c r="A42" s="106" t="s">
        <v>41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69">
        <v>26</v>
      </c>
      <c r="W42" s="11">
        <v>2676000</v>
      </c>
      <c r="X42" s="11">
        <v>6039000</v>
      </c>
    </row>
    <row r="43" spans="1:24" s="1" customFormat="1" ht="12.75" customHeight="1">
      <c r="A43" s="103" t="s">
        <v>42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69">
        <v>27</v>
      </c>
      <c r="W43" s="11">
        <v>3917801000</v>
      </c>
      <c r="X43" s="11">
        <f>1088144000</f>
        <v>1088144000</v>
      </c>
    </row>
    <row r="44" spans="1:24" s="1" customFormat="1" ht="12.75" customHeight="1">
      <c r="A44" s="105" t="s">
        <v>43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69">
        <v>28</v>
      </c>
      <c r="W44" s="11">
        <v>15224000</v>
      </c>
      <c r="X44" s="11">
        <v>15224000</v>
      </c>
    </row>
    <row r="45" spans="1:25" s="1" customFormat="1" ht="12.75" customHeight="1">
      <c r="A45" s="103" t="s">
        <v>44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69">
        <v>29</v>
      </c>
      <c r="W45" s="11">
        <v>1846493000</v>
      </c>
      <c r="X45" s="11">
        <v>221550000</v>
      </c>
      <c r="Y45" s="14"/>
    </row>
    <row r="46" spans="1:24" s="1" customFormat="1" ht="12.75" customHeight="1">
      <c r="A46" s="104" t="s">
        <v>45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70">
        <v>30</v>
      </c>
      <c r="W46" s="9">
        <f>W47+W49+W51</f>
        <v>7312084000</v>
      </c>
      <c r="X46" s="9">
        <f>X47+X49+X51</f>
        <v>1464230000</v>
      </c>
    </row>
    <row r="47" spans="1:24" s="1" customFormat="1" ht="12.75" customHeight="1">
      <c r="A47" s="103" t="s">
        <v>46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69">
        <v>31</v>
      </c>
      <c r="W47" s="11">
        <v>3554493000</v>
      </c>
      <c r="X47" s="11">
        <v>240326000</v>
      </c>
    </row>
    <row r="48" spans="1:24" s="1" customFormat="1" ht="12.75" customHeight="1">
      <c r="A48" s="103" t="s">
        <v>47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69">
        <v>32</v>
      </c>
      <c r="W48" s="12" t="s">
        <v>18</v>
      </c>
      <c r="X48" s="12" t="s">
        <v>18</v>
      </c>
    </row>
    <row r="49" spans="1:24" s="1" customFormat="1" ht="12.75" customHeight="1">
      <c r="A49" s="103" t="s">
        <v>48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69">
        <v>33</v>
      </c>
      <c r="W49" s="11">
        <v>1194396000</v>
      </c>
      <c r="X49" s="11">
        <v>1194396000</v>
      </c>
    </row>
    <row r="50" spans="1:24" s="1" customFormat="1" ht="12.75" customHeight="1">
      <c r="A50" s="105" t="s">
        <v>49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69">
        <v>34</v>
      </c>
      <c r="W50" s="13">
        <v>0</v>
      </c>
      <c r="X50" s="13">
        <v>0</v>
      </c>
    </row>
    <row r="51" spans="1:24" s="1" customFormat="1" ht="12.75" customHeight="1">
      <c r="A51" s="103" t="s">
        <v>50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69">
        <v>35</v>
      </c>
      <c r="W51" s="11">
        <v>2563195000</v>
      </c>
      <c r="X51" s="11">
        <v>29508000</v>
      </c>
    </row>
    <row r="52" spans="1:24" s="1" customFormat="1" ht="12.75" customHeight="1">
      <c r="A52" s="104" t="s">
        <v>51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70">
        <v>36</v>
      </c>
      <c r="W52" s="15" t="s">
        <v>52</v>
      </c>
      <c r="X52" s="15" t="s">
        <v>53</v>
      </c>
    </row>
    <row r="53" spans="1:24" s="1" customFormat="1" ht="12.75" customHeight="1">
      <c r="A53" s="103" t="s">
        <v>54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69">
        <v>37</v>
      </c>
      <c r="W53" s="16">
        <v>40000</v>
      </c>
      <c r="X53" s="16">
        <v>40000</v>
      </c>
    </row>
    <row r="54" spans="1:24" s="1" customFormat="1" ht="12.75" customHeight="1">
      <c r="A54" s="103" t="s">
        <v>55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69">
        <v>38</v>
      </c>
      <c r="W54" s="12" t="s">
        <v>18</v>
      </c>
      <c r="X54" s="12" t="s">
        <v>18</v>
      </c>
    </row>
    <row r="55" spans="1:24" s="1" customFormat="1" ht="12.75" customHeight="1">
      <c r="A55" s="103" t="s">
        <v>56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69">
        <v>39</v>
      </c>
      <c r="W55" s="12" t="s">
        <v>18</v>
      </c>
      <c r="X55" s="12" t="s">
        <v>18</v>
      </c>
    </row>
    <row r="56" spans="1:24" s="1" customFormat="1" ht="12.75" customHeight="1">
      <c r="A56" s="103" t="s">
        <v>57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69">
        <v>40</v>
      </c>
      <c r="W56" s="13">
        <v>0</v>
      </c>
      <c r="X56" s="13">
        <v>0</v>
      </c>
    </row>
    <row r="57" spans="1:24" s="1" customFormat="1" ht="12.75" customHeight="1">
      <c r="A57" s="103" t="s">
        <v>58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69">
        <v>41</v>
      </c>
      <c r="W57" s="13">
        <v>0</v>
      </c>
      <c r="X57" s="13">
        <v>0</v>
      </c>
    </row>
    <row r="58" spans="1:24" s="1" customFormat="1" ht="12.75" customHeight="1">
      <c r="A58" s="103" t="s">
        <v>59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69">
        <v>42</v>
      </c>
      <c r="W58" s="15" t="s">
        <v>60</v>
      </c>
      <c r="X58" s="15" t="s">
        <v>61</v>
      </c>
    </row>
    <row r="59" spans="1:24" s="1" customFormat="1" ht="27.75" customHeight="1">
      <c r="A59" s="104" t="s">
        <v>62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70">
        <v>43</v>
      </c>
      <c r="W59" s="9">
        <v>19826989000</v>
      </c>
      <c r="X59" s="9">
        <v>11004269000</v>
      </c>
    </row>
    <row r="60" spans="1:24" s="1" customFormat="1" ht="29.25" customHeight="1">
      <c r="A60" s="104" t="s">
        <v>198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96"/>
      <c r="W60" s="15" t="s">
        <v>206</v>
      </c>
      <c r="X60" s="9"/>
    </row>
    <row r="61" spans="1:23" s="1" customFormat="1" ht="12.75" customHeight="1">
      <c r="A61" s="4" t="s">
        <v>63</v>
      </c>
      <c r="H61" s="101" t="s">
        <v>64</v>
      </c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W61" s="68"/>
    </row>
    <row r="62" spans="8:23" s="1" customFormat="1" ht="10.5" customHeight="1">
      <c r="H62" s="102" t="s">
        <v>65</v>
      </c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W62" s="17" t="s">
        <v>66</v>
      </c>
    </row>
    <row r="63" spans="1:23" s="1" customFormat="1" ht="12.75" customHeight="1">
      <c r="A63" s="4" t="s">
        <v>67</v>
      </c>
      <c r="H63" s="101" t="s">
        <v>68</v>
      </c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W63" s="68"/>
    </row>
    <row r="64" spans="8:23" s="1" customFormat="1" ht="9.75" customHeight="1">
      <c r="H64" s="102" t="s">
        <v>65</v>
      </c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W64" s="17" t="s">
        <v>66</v>
      </c>
    </row>
    <row r="65" s="1" customFormat="1" ht="12.75" customHeight="1">
      <c r="B65" s="2" t="s">
        <v>69</v>
      </c>
    </row>
  </sheetData>
  <sheetProtection/>
  <mergeCells count="57">
    <mergeCell ref="W1:X2"/>
    <mergeCell ref="H3:X4"/>
    <mergeCell ref="H6:X6"/>
    <mergeCell ref="S8:X8"/>
    <mergeCell ref="A10:R12"/>
    <mergeCell ref="S10:X12"/>
    <mergeCell ref="A13:X13"/>
    <mergeCell ref="A14:X14"/>
    <mergeCell ref="A16:U16"/>
    <mergeCell ref="A17:U17"/>
    <mergeCell ref="A18:U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U36"/>
    <mergeCell ref="A37:U37"/>
    <mergeCell ref="A38:U38"/>
    <mergeCell ref="A39:U39"/>
    <mergeCell ref="A40:U40"/>
    <mergeCell ref="A41:U41"/>
    <mergeCell ref="A42:U42"/>
    <mergeCell ref="A43:U43"/>
    <mergeCell ref="A44:U44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55:U55"/>
    <mergeCell ref="H63:U63"/>
    <mergeCell ref="H64:U64"/>
    <mergeCell ref="A56:U56"/>
    <mergeCell ref="A57:U57"/>
    <mergeCell ref="A58:U58"/>
    <mergeCell ref="A59:U59"/>
    <mergeCell ref="H61:U61"/>
    <mergeCell ref="H62:U62"/>
    <mergeCell ref="A60:U60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geOrder="overThenDown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zoomScalePageLayoutView="0" workbookViewId="0" topLeftCell="A19">
      <selection activeCell="W35" sqref="W35"/>
    </sheetView>
  </sheetViews>
  <sheetFormatPr defaultColWidth="9.00390625" defaultRowHeight="12.75"/>
  <cols>
    <col min="1" max="17" width="2.57421875" style="2" customWidth="1"/>
    <col min="18" max="19" width="2.7109375" style="2" customWidth="1"/>
    <col min="20" max="20" width="3.57421875" style="2" customWidth="1"/>
    <col min="21" max="21" width="14.00390625" style="2" customWidth="1"/>
    <col min="22" max="22" width="7.8515625" style="2" customWidth="1"/>
    <col min="23" max="23" width="17.8515625" style="2" customWidth="1"/>
    <col min="24" max="24" width="17.57421875" style="2" customWidth="1"/>
    <col min="25" max="16384" width="9.00390625" style="3" customWidth="1"/>
  </cols>
  <sheetData>
    <row r="1" spans="23:24" s="1" customFormat="1" ht="13.5" customHeight="1">
      <c r="W1" s="112" t="s">
        <v>70</v>
      </c>
      <c r="X1" s="112"/>
    </row>
    <row r="2" spans="23:24" s="2" customFormat="1" ht="6.75" customHeight="1">
      <c r="W2" s="112"/>
      <c r="X2" s="112"/>
    </row>
    <row r="3" spans="8:24" ht="12" customHeight="1">
      <c r="H3" s="113" t="s">
        <v>1</v>
      </c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24" ht="12" customHeight="1">
      <c r="A4" s="4" t="s">
        <v>2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s="1" customFormat="1" ht="6" customHeight="1"/>
    <row r="6" spans="1:24" ht="12" customHeight="1">
      <c r="A6" s="4" t="s">
        <v>3</v>
      </c>
      <c r="H6" s="101" t="s">
        <v>4</v>
      </c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</row>
    <row r="7" s="1" customFormat="1" ht="6" customHeight="1"/>
    <row r="8" spans="1:24" ht="12" customHeight="1">
      <c r="A8" s="4" t="s">
        <v>5</v>
      </c>
      <c r="S8" s="115">
        <v>105</v>
      </c>
      <c r="T8" s="115"/>
      <c r="U8" s="115"/>
      <c r="V8" s="115"/>
      <c r="W8" s="115"/>
      <c r="X8" s="115"/>
    </row>
    <row r="9" s="1" customFormat="1" ht="6.75" customHeight="1"/>
    <row r="10" spans="1:24" s="1" customFormat="1" ht="4.5" customHeight="1">
      <c r="A10" s="116" t="s">
        <v>6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7" t="s">
        <v>7</v>
      </c>
      <c r="T10" s="117"/>
      <c r="U10" s="117"/>
      <c r="V10" s="117"/>
      <c r="W10" s="117"/>
      <c r="X10" s="117"/>
    </row>
    <row r="11" spans="1:24" ht="12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8"/>
      <c r="T11" s="118"/>
      <c r="U11" s="118"/>
      <c r="V11" s="118"/>
      <c r="W11" s="118"/>
      <c r="X11" s="118"/>
    </row>
    <row r="12" spans="1:24" ht="12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9"/>
      <c r="T12" s="119"/>
      <c r="U12" s="119"/>
      <c r="V12" s="119"/>
      <c r="W12" s="119"/>
      <c r="X12" s="119"/>
    </row>
    <row r="13" s="18" customFormat="1" ht="23.25" customHeight="1"/>
    <row r="14" spans="1:24" s="1" customFormat="1" ht="29.25" customHeight="1">
      <c r="A14" s="109" t="s">
        <v>71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</row>
    <row r="15" spans="1:24" s="1" customFormat="1" ht="12" customHeight="1">
      <c r="A15" s="110" t="s">
        <v>72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</row>
    <row r="16" s="1" customFormat="1" ht="12" customHeight="1">
      <c r="X16" s="5" t="s">
        <v>10</v>
      </c>
    </row>
    <row r="17" spans="1:24" ht="24" customHeight="1">
      <c r="A17" s="111" t="s">
        <v>11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6" t="s">
        <v>12</v>
      </c>
      <c r="W17" s="6" t="s">
        <v>73</v>
      </c>
      <c r="X17" s="7" t="s">
        <v>74</v>
      </c>
    </row>
    <row r="18" spans="1:24" s="1" customFormat="1" ht="12.75" customHeight="1">
      <c r="A18" s="103" t="s">
        <v>75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72">
        <v>10</v>
      </c>
      <c r="W18" s="19">
        <f>8382912+4571030</f>
        <v>12953942</v>
      </c>
      <c r="X18" s="20">
        <v>4765848000</v>
      </c>
    </row>
    <row r="19" spans="1:24" s="1" customFormat="1" ht="12.75" customHeight="1">
      <c r="A19" s="122" t="s">
        <v>76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72">
        <v>20</v>
      </c>
      <c r="W19" s="19">
        <f>3487743+3530257</f>
        <v>7018000</v>
      </c>
      <c r="X19" s="20">
        <v>2072032000</v>
      </c>
    </row>
    <row r="20" spans="1:24" s="1" customFormat="1" ht="12.75" customHeight="1">
      <c r="A20" s="123" t="s">
        <v>77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73">
        <v>30</v>
      </c>
      <c r="W20" s="21">
        <f>SUM(W18-W19)</f>
        <v>5935942</v>
      </c>
      <c r="X20" s="24" t="s">
        <v>167</v>
      </c>
    </row>
    <row r="21" spans="1:24" s="1" customFormat="1" ht="12.75" customHeight="1">
      <c r="A21" s="108" t="s">
        <v>78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72">
        <v>40</v>
      </c>
      <c r="W21" s="19">
        <f>3866+9</f>
        <v>3875</v>
      </c>
      <c r="X21" s="20">
        <v>5323000</v>
      </c>
    </row>
    <row r="22" spans="1:24" s="1" customFormat="1" ht="12.75" customHeight="1">
      <c r="A22" s="108" t="s">
        <v>79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72">
        <v>50</v>
      </c>
      <c r="W22" s="19">
        <f>392843+558129</f>
        <v>950972</v>
      </c>
      <c r="X22" s="20">
        <v>929000</v>
      </c>
    </row>
    <row r="23" spans="1:24" s="1" customFormat="1" ht="12.75" customHeight="1">
      <c r="A23" s="108" t="s">
        <v>80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72">
        <v>60</v>
      </c>
      <c r="W23" s="19">
        <f>5267831+1817342</f>
        <v>7085173</v>
      </c>
      <c r="X23" s="20">
        <v>2192787000</v>
      </c>
    </row>
    <row r="24" spans="1:24" s="1" customFormat="1" ht="12.75" customHeight="1">
      <c r="A24" s="108" t="s">
        <v>81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72">
        <v>70</v>
      </c>
      <c r="W24" s="19">
        <f>155968+71388</f>
        <v>227356</v>
      </c>
      <c r="X24" s="20">
        <v>235805000</v>
      </c>
    </row>
    <row r="25" spans="1:24" s="1" customFormat="1" ht="12.75" customHeight="1">
      <c r="A25" s="108" t="s">
        <v>82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72">
        <v>80</v>
      </c>
      <c r="W25" s="19">
        <f>363665+14008</f>
        <v>377673</v>
      </c>
      <c r="X25" s="20">
        <v>646073000</v>
      </c>
    </row>
    <row r="26" spans="1:24" s="1" customFormat="1" ht="12.75" customHeight="1">
      <c r="A26" s="122" t="s">
        <v>83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72">
        <v>90</v>
      </c>
      <c r="W26" s="19">
        <f>499753+287173</f>
        <v>786926</v>
      </c>
      <c r="X26" s="20">
        <v>22027000</v>
      </c>
    </row>
    <row r="27" spans="1:24" s="1" customFormat="1" ht="12.75" customHeight="1">
      <c r="A27" s="108" t="s">
        <v>84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76">
        <v>100</v>
      </c>
      <c r="W27" s="23">
        <v>0</v>
      </c>
      <c r="X27" s="23">
        <v>0</v>
      </c>
    </row>
    <row r="28" spans="1:24" ht="24" customHeight="1">
      <c r="A28" s="120" t="s">
        <v>85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74">
        <v>110</v>
      </c>
      <c r="W28" s="24" t="s">
        <v>86</v>
      </c>
      <c r="X28" s="24" t="s">
        <v>164</v>
      </c>
    </row>
    <row r="29" spans="1:24" s="1" customFormat="1" ht="12.75" customHeight="1">
      <c r="A29" s="108" t="s">
        <v>87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76">
        <v>120</v>
      </c>
      <c r="W29" s="25" t="s">
        <v>18</v>
      </c>
      <c r="X29" s="25" t="s">
        <v>18</v>
      </c>
    </row>
    <row r="30" spans="1:24" s="1" customFormat="1" ht="12.75" customHeight="1">
      <c r="A30" s="123" t="s">
        <v>88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74">
        <v>130</v>
      </c>
      <c r="W30" s="24" t="s">
        <v>86</v>
      </c>
      <c r="X30" s="24" t="s">
        <v>164</v>
      </c>
    </row>
    <row r="31" spans="1:24" s="1" customFormat="1" ht="12.75" customHeight="1">
      <c r="A31" s="108" t="s">
        <v>89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76">
        <v>140</v>
      </c>
      <c r="W31" s="25" t="s">
        <v>18</v>
      </c>
      <c r="X31" s="25" t="s">
        <v>18</v>
      </c>
    </row>
    <row r="32" spans="1:24" s="26" customFormat="1" ht="24" customHeight="1">
      <c r="A32" s="124" t="s">
        <v>90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75">
        <v>150</v>
      </c>
      <c r="W32" s="24" t="s">
        <v>86</v>
      </c>
      <c r="X32" s="24" t="s">
        <v>164</v>
      </c>
    </row>
    <row r="33" spans="1:24" s="1" customFormat="1" ht="12.75" customHeight="1">
      <c r="A33" s="108" t="s">
        <v>91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76">
        <v>160</v>
      </c>
      <c r="W33" s="25" t="s">
        <v>18</v>
      </c>
      <c r="X33" s="25" t="s">
        <v>18</v>
      </c>
    </row>
    <row r="34" spans="1:24" s="1" customFormat="1" ht="21.75" customHeight="1">
      <c r="A34" s="120" t="s">
        <v>92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74">
        <v>200</v>
      </c>
      <c r="W34" s="24" t="s">
        <v>86</v>
      </c>
      <c r="X34" s="24" t="s">
        <v>164</v>
      </c>
    </row>
    <row r="35" spans="1:24" s="1" customFormat="1" ht="12.75" customHeight="1">
      <c r="A35" s="121" t="s">
        <v>199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76">
        <v>210</v>
      </c>
      <c r="W35" s="24" t="s">
        <v>200</v>
      </c>
      <c r="X35" s="27">
        <v>0</v>
      </c>
    </row>
    <row r="36" spans="1:24" s="1" customFormat="1" ht="12.75" customHeight="1">
      <c r="A36" s="103" t="s">
        <v>93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76">
        <v>220</v>
      </c>
      <c r="W36" s="23">
        <v>0</v>
      </c>
      <c r="X36" s="23">
        <v>0</v>
      </c>
    </row>
    <row r="37" spans="1:24" s="1" customFormat="1" ht="12.75" customHeight="1">
      <c r="A37" s="122" t="s">
        <v>94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76">
        <v>230</v>
      </c>
      <c r="W37" s="23">
        <v>0</v>
      </c>
      <c r="X37" s="23">
        <v>0</v>
      </c>
    </row>
    <row r="38" spans="1:24" s="1" customFormat="1" ht="12.75" customHeight="1">
      <c r="A38" s="123" t="s">
        <v>95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74">
        <v>240</v>
      </c>
      <c r="W38" s="24" t="s">
        <v>86</v>
      </c>
      <c r="X38" s="24" t="s">
        <v>164</v>
      </c>
    </row>
    <row r="39" s="1" customFormat="1" ht="18" customHeight="1"/>
    <row r="40" spans="1:23" s="1" customFormat="1" ht="12.75" customHeight="1">
      <c r="A40" s="4" t="s">
        <v>63</v>
      </c>
      <c r="H40" s="101" t="s">
        <v>64</v>
      </c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W40" s="71"/>
    </row>
    <row r="41" spans="8:23" s="1" customFormat="1" ht="10.5" customHeight="1">
      <c r="H41" s="102" t="s">
        <v>65</v>
      </c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W41" s="17" t="s">
        <v>66</v>
      </c>
    </row>
    <row r="42" spans="1:23" s="1" customFormat="1" ht="12.75" customHeight="1">
      <c r="A42" s="4" t="s">
        <v>67</v>
      </c>
      <c r="H42" s="101" t="s">
        <v>68</v>
      </c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W42" s="71"/>
    </row>
    <row r="43" spans="8:23" s="1" customFormat="1" ht="9.75" customHeight="1">
      <c r="H43" s="102" t="s">
        <v>65</v>
      </c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W43" s="17" t="s">
        <v>66</v>
      </c>
    </row>
    <row r="44" s="1" customFormat="1" ht="12.75" customHeight="1">
      <c r="B44" s="2" t="s">
        <v>69</v>
      </c>
    </row>
    <row r="45" s="1" customFormat="1" ht="12.75" customHeight="1"/>
  </sheetData>
  <sheetProtection/>
  <mergeCells count="34"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U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H40:U40"/>
    <mergeCell ref="H41:U41"/>
    <mergeCell ref="H42:U42"/>
    <mergeCell ref="H43:U43"/>
    <mergeCell ref="A33:U33"/>
    <mergeCell ref="A34:U34"/>
    <mergeCell ref="A35:U35"/>
    <mergeCell ref="A36:U36"/>
    <mergeCell ref="A37:U37"/>
    <mergeCell ref="A38:U38"/>
  </mergeCells>
  <printOptions/>
  <pageMargins left="0.5118110236220472" right="0" top="0.5511811023622047" bottom="0" header="0.31496062992125984" footer="0.31496062992125984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1"/>
  <sheetViews>
    <sheetView zoomScalePageLayoutView="0" workbookViewId="0" topLeftCell="A52">
      <selection activeCell="W26" sqref="W26"/>
    </sheetView>
  </sheetViews>
  <sheetFormatPr defaultColWidth="9.00390625" defaultRowHeight="12.75"/>
  <cols>
    <col min="1" max="17" width="2.57421875" style="2" customWidth="1"/>
    <col min="18" max="19" width="2.7109375" style="2" customWidth="1"/>
    <col min="20" max="20" width="3.57421875" style="2" customWidth="1"/>
    <col min="21" max="21" width="14.00390625" style="2" customWidth="1"/>
    <col min="22" max="22" width="7.8515625" style="2" customWidth="1"/>
    <col min="23" max="23" width="17.8515625" style="2" customWidth="1"/>
    <col min="24" max="24" width="17.57421875" style="2" customWidth="1"/>
    <col min="25" max="16384" width="9.00390625" style="3" customWidth="1"/>
  </cols>
  <sheetData>
    <row r="1" spans="23:24" s="1" customFormat="1" ht="13.5" customHeight="1">
      <c r="W1" s="112" t="s">
        <v>70</v>
      </c>
      <c r="X1" s="112"/>
    </row>
    <row r="2" spans="23:24" s="2" customFormat="1" ht="6.75" customHeight="1">
      <c r="W2" s="112"/>
      <c r="X2" s="112"/>
    </row>
    <row r="3" spans="8:24" ht="12" customHeight="1">
      <c r="H3" s="113" t="s">
        <v>1</v>
      </c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24" ht="12" customHeight="1">
      <c r="A4" s="4" t="s">
        <v>2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s="1" customFormat="1" ht="6" customHeight="1"/>
    <row r="6" spans="1:24" ht="12" customHeight="1">
      <c r="A6" s="4" t="s">
        <v>3</v>
      </c>
      <c r="H6" s="101" t="s">
        <v>4</v>
      </c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</row>
    <row r="7" s="1" customFormat="1" ht="6" customHeight="1"/>
    <row r="8" spans="1:24" ht="12" customHeight="1">
      <c r="A8" s="4" t="s">
        <v>5</v>
      </c>
      <c r="S8" s="115">
        <v>105</v>
      </c>
      <c r="T8" s="115"/>
      <c r="U8" s="115"/>
      <c r="V8" s="115"/>
      <c r="W8" s="115"/>
      <c r="X8" s="115"/>
    </row>
    <row r="9" s="1" customFormat="1" ht="6.75" customHeight="1"/>
    <row r="10" spans="1:24" s="1" customFormat="1" ht="4.5" customHeight="1">
      <c r="A10" s="116" t="s">
        <v>6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7" t="s">
        <v>7</v>
      </c>
      <c r="T10" s="117"/>
      <c r="U10" s="117"/>
      <c r="V10" s="117"/>
      <c r="W10" s="117"/>
      <c r="X10" s="117"/>
    </row>
    <row r="11" spans="1:24" ht="12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8"/>
      <c r="T11" s="118"/>
      <c r="U11" s="118"/>
      <c r="V11" s="118"/>
      <c r="W11" s="118"/>
      <c r="X11" s="118"/>
    </row>
    <row r="12" spans="1:24" ht="12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9"/>
      <c r="T12" s="119"/>
      <c r="U12" s="119"/>
      <c r="V12" s="119"/>
      <c r="W12" s="119"/>
      <c r="X12" s="119"/>
    </row>
    <row r="13" s="18" customFormat="1" ht="3.75" customHeight="1"/>
    <row r="14" spans="1:24" s="1" customFormat="1" ht="20.25" customHeight="1">
      <c r="A14" s="109" t="s">
        <v>96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</row>
    <row r="15" spans="1:24" s="1" customFormat="1" ht="12" customHeight="1">
      <c r="A15" s="110" t="s">
        <v>72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</row>
    <row r="16" s="1" customFormat="1" ht="12" customHeight="1">
      <c r="X16" s="5" t="s">
        <v>10</v>
      </c>
    </row>
    <row r="17" spans="1:24" ht="24" customHeight="1">
      <c r="A17" s="111" t="s">
        <v>11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6" t="s">
        <v>12</v>
      </c>
      <c r="W17" s="6" t="s">
        <v>73</v>
      </c>
      <c r="X17" s="7" t="s">
        <v>74</v>
      </c>
    </row>
    <row r="18" spans="1:24" s="1" customFormat="1" ht="12.75" customHeight="1">
      <c r="A18" s="128" t="s">
        <v>97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</row>
    <row r="19" spans="1:24" s="1" customFormat="1" ht="12.75" customHeight="1">
      <c r="A19" s="103" t="s">
        <v>98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74">
        <v>10</v>
      </c>
      <c r="W19" s="22">
        <v>14445230091.09</v>
      </c>
      <c r="X19" s="22">
        <f>X21+X23+X25</f>
        <v>3379565000</v>
      </c>
    </row>
    <row r="20" spans="1:24" s="1" customFormat="1" ht="12.75" customHeight="1">
      <c r="A20" s="122" t="s">
        <v>99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28"/>
      <c r="W20" s="25" t="s">
        <v>18</v>
      </c>
      <c r="X20" s="25" t="s">
        <v>18</v>
      </c>
    </row>
    <row r="21" spans="1:24" s="1" customFormat="1" ht="12.75" customHeight="1">
      <c r="A21" s="125" t="s">
        <v>100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76">
        <v>11</v>
      </c>
      <c r="W21" s="20">
        <v>10007620267.61</v>
      </c>
      <c r="X21" s="20">
        <v>3169242000</v>
      </c>
    </row>
    <row r="22" spans="1:24" s="1" customFormat="1" ht="12.75" customHeight="1">
      <c r="A22" s="125" t="s">
        <v>101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76">
        <v>12</v>
      </c>
      <c r="W22" s="20">
        <v>1206800000</v>
      </c>
      <c r="X22" s="25" t="s">
        <v>18</v>
      </c>
    </row>
    <row r="23" spans="1:24" s="1" customFormat="1" ht="12.75" customHeight="1">
      <c r="A23" s="125" t="s">
        <v>102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76">
        <v>13</v>
      </c>
      <c r="W23" s="20">
        <v>1537500000</v>
      </c>
      <c r="X23" s="20">
        <v>204050000</v>
      </c>
    </row>
    <row r="24" spans="1:24" s="1" customFormat="1" ht="12.75" customHeight="1">
      <c r="A24" s="125" t="s">
        <v>103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76">
        <v>14</v>
      </c>
      <c r="W24" s="25" t="s">
        <v>18</v>
      </c>
      <c r="X24" s="25" t="s">
        <v>18</v>
      </c>
    </row>
    <row r="25" spans="1:24" s="1" customFormat="1" ht="12.75" customHeight="1">
      <c r="A25" s="125" t="s">
        <v>104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76">
        <v>15</v>
      </c>
      <c r="W25" s="20">
        <v>1693309823.48</v>
      </c>
      <c r="X25" s="20">
        <v>6273000</v>
      </c>
    </row>
    <row r="26" spans="1:24" s="1" customFormat="1" ht="12.75" customHeight="1">
      <c r="A26" s="108" t="s">
        <v>105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74">
        <v>20</v>
      </c>
      <c r="W26" s="98" t="s">
        <v>202</v>
      </c>
      <c r="X26" s="77" t="s">
        <v>168</v>
      </c>
    </row>
    <row r="27" spans="1:24" s="1" customFormat="1" ht="12.75" customHeight="1">
      <c r="A27" s="122" t="s">
        <v>99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28"/>
      <c r="W27" s="23">
        <v>0</v>
      </c>
      <c r="X27" s="23">
        <v>0</v>
      </c>
    </row>
    <row r="28" spans="1:24" s="1" customFormat="1" ht="12.75" customHeight="1">
      <c r="A28" s="125" t="s">
        <v>106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76">
        <v>21</v>
      </c>
      <c r="W28" s="100">
        <v>17806259000</v>
      </c>
      <c r="X28" s="78" t="s">
        <v>169</v>
      </c>
    </row>
    <row r="29" spans="1:24" s="1" customFormat="1" ht="12.75" customHeight="1">
      <c r="A29" s="125" t="s">
        <v>107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76">
        <v>22</v>
      </c>
      <c r="W29" s="20">
        <v>54106432.65</v>
      </c>
      <c r="X29" s="78" t="s">
        <v>170</v>
      </c>
    </row>
    <row r="30" spans="1:24" s="1" customFormat="1" ht="12.75" customHeight="1">
      <c r="A30" s="125" t="s">
        <v>108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76">
        <v>23</v>
      </c>
      <c r="W30" s="20">
        <v>174539865.38</v>
      </c>
      <c r="X30" s="78" t="s">
        <v>171</v>
      </c>
    </row>
    <row r="31" spans="1:24" s="1" customFormat="1" ht="12.75" customHeight="1">
      <c r="A31" s="125" t="s">
        <v>109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76">
        <v>24</v>
      </c>
      <c r="W31" s="20">
        <v>150479095.86</v>
      </c>
      <c r="X31" s="25" t="s">
        <v>18</v>
      </c>
    </row>
    <row r="32" spans="1:24" s="1" customFormat="1" ht="12.75" customHeight="1">
      <c r="A32" s="125" t="s">
        <v>110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76">
        <v>25</v>
      </c>
      <c r="W32" s="25" t="s">
        <v>18</v>
      </c>
      <c r="X32" s="25" t="s">
        <v>18</v>
      </c>
    </row>
    <row r="33" spans="1:24" s="1" customFormat="1" ht="12.75" customHeight="1">
      <c r="A33" s="125" t="s">
        <v>111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76">
        <v>26</v>
      </c>
      <c r="W33" s="20">
        <v>501396795.82</v>
      </c>
      <c r="X33" s="78" t="s">
        <v>172</v>
      </c>
    </row>
    <row r="34" spans="1:24" s="1" customFormat="1" ht="12.75" customHeight="1">
      <c r="A34" s="125" t="s">
        <v>112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76">
        <v>27</v>
      </c>
      <c r="W34" s="20">
        <v>2785625411.78</v>
      </c>
      <c r="X34" s="78" t="s">
        <v>173</v>
      </c>
    </row>
    <row r="35" spans="1:24" s="1" customFormat="1" ht="21.75" customHeight="1">
      <c r="A35" s="124" t="s">
        <v>113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74">
        <v>30</v>
      </c>
      <c r="W35" s="98" t="s">
        <v>203</v>
      </c>
      <c r="X35" s="77" t="s">
        <v>174</v>
      </c>
    </row>
    <row r="36" spans="1:24" s="1" customFormat="1" ht="12.75" customHeight="1">
      <c r="A36" s="128" t="s">
        <v>114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</row>
    <row r="37" spans="1:24" s="1" customFormat="1" ht="12.75" customHeight="1">
      <c r="A37" s="103" t="s">
        <v>98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74">
        <v>40</v>
      </c>
      <c r="W37" s="22">
        <v>3309758680</v>
      </c>
      <c r="X37" s="77"/>
    </row>
    <row r="38" spans="1:24" s="1" customFormat="1" ht="12.75" customHeight="1">
      <c r="A38" s="122" t="s">
        <v>99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28"/>
      <c r="W38" s="23">
        <v>0</v>
      </c>
      <c r="X38" s="23">
        <v>0</v>
      </c>
    </row>
    <row r="39" spans="1:24" s="1" customFormat="1" ht="12.75" customHeight="1">
      <c r="A39" s="125" t="s">
        <v>115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76">
        <v>41</v>
      </c>
      <c r="W39" s="25" t="s">
        <v>18</v>
      </c>
      <c r="X39" s="25" t="s">
        <v>18</v>
      </c>
    </row>
    <row r="40" spans="1:24" s="1" customFormat="1" ht="12.75" customHeight="1">
      <c r="A40" s="126" t="s">
        <v>116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76">
        <v>42</v>
      </c>
      <c r="W40" s="23">
        <v>0</v>
      </c>
      <c r="X40" s="23">
        <v>0</v>
      </c>
    </row>
    <row r="41" spans="1:24" s="1" customFormat="1" ht="12.75" customHeight="1">
      <c r="A41" s="126" t="s">
        <v>117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76">
        <v>43</v>
      </c>
      <c r="W41" s="23">
        <v>0</v>
      </c>
      <c r="X41" s="23">
        <v>0</v>
      </c>
    </row>
    <row r="42" spans="1:24" s="1" customFormat="1" ht="12.75" customHeight="1">
      <c r="A42" s="125" t="s">
        <v>118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76">
        <v>44</v>
      </c>
      <c r="W42" s="23">
        <v>0</v>
      </c>
      <c r="X42" s="23">
        <v>0</v>
      </c>
    </row>
    <row r="43" spans="1:24" ht="12" customHeight="1">
      <c r="A43" s="130" t="s">
        <v>119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76">
        <v>45</v>
      </c>
      <c r="W43" s="20">
        <v>3309758680</v>
      </c>
      <c r="X43" s="78"/>
    </row>
    <row r="44" spans="1:24" s="31" customFormat="1" ht="12" customHeight="1">
      <c r="A44" s="131" t="s">
        <v>120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29">
        <v>46</v>
      </c>
      <c r="W44" s="30" t="s">
        <v>18</v>
      </c>
      <c r="X44" s="30" t="s">
        <v>18</v>
      </c>
    </row>
    <row r="45" spans="1:24" ht="12" customHeight="1">
      <c r="A45" s="125" t="s">
        <v>104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76">
        <v>47</v>
      </c>
      <c r="W45" s="25" t="s">
        <v>18</v>
      </c>
      <c r="X45" s="25" t="s">
        <v>18</v>
      </c>
    </row>
    <row r="46" spans="1:24" s="1" customFormat="1" ht="12.75" customHeight="1">
      <c r="A46" s="103" t="s">
        <v>105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74">
        <v>50</v>
      </c>
      <c r="W46" s="22">
        <v>199138563.12</v>
      </c>
      <c r="X46" s="77" t="s">
        <v>175</v>
      </c>
    </row>
    <row r="47" spans="1:24" s="1" customFormat="1" ht="12.75" customHeight="1">
      <c r="A47" s="127" t="s">
        <v>99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28"/>
      <c r="W47" s="23">
        <v>0</v>
      </c>
      <c r="X47" s="23">
        <v>0</v>
      </c>
    </row>
    <row r="48" spans="1:24" s="1" customFormat="1" ht="12.75" customHeight="1">
      <c r="A48" s="126" t="s">
        <v>121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76">
        <v>51</v>
      </c>
      <c r="W48" s="20">
        <v>158316944.8</v>
      </c>
      <c r="X48" s="78" t="s">
        <v>176</v>
      </c>
    </row>
    <row r="49" spans="1:24" s="1" customFormat="1" ht="12.75" customHeight="1">
      <c r="A49" s="125" t="s">
        <v>122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76">
        <v>52</v>
      </c>
      <c r="W49" s="20">
        <v>8750000</v>
      </c>
      <c r="X49" s="78" t="s">
        <v>177</v>
      </c>
    </row>
    <row r="50" spans="1:24" s="1" customFormat="1" ht="12.75" customHeight="1">
      <c r="A50" s="125" t="s">
        <v>123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76">
        <v>53</v>
      </c>
      <c r="W50" s="20">
        <v>32071618.32</v>
      </c>
      <c r="X50" s="78" t="s">
        <v>178</v>
      </c>
    </row>
    <row r="51" spans="1:24" s="1" customFormat="1" ht="12.75" customHeight="1">
      <c r="A51" s="125" t="s">
        <v>124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76">
        <v>54</v>
      </c>
      <c r="W51" s="25" t="s">
        <v>18</v>
      </c>
      <c r="X51" s="25" t="s">
        <v>18</v>
      </c>
    </row>
    <row r="52" spans="1:24" s="1" customFormat="1" ht="12.75" customHeight="1">
      <c r="A52" s="125" t="s">
        <v>125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76">
        <v>55</v>
      </c>
      <c r="W52" s="25" t="s">
        <v>18</v>
      </c>
      <c r="X52" s="78"/>
    </row>
    <row r="53" spans="1:24" s="31" customFormat="1" ht="15" customHeight="1">
      <c r="A53" s="129" t="s">
        <v>120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29">
        <v>56</v>
      </c>
      <c r="W53" s="32">
        <v>0</v>
      </c>
      <c r="X53" s="32">
        <v>0</v>
      </c>
    </row>
    <row r="54" spans="1:24" s="1" customFormat="1" ht="12.75" customHeight="1">
      <c r="A54" s="126" t="s">
        <v>112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76">
        <v>57</v>
      </c>
      <c r="W54" s="25" t="s">
        <v>18</v>
      </c>
      <c r="X54" s="78" t="s">
        <v>179</v>
      </c>
    </row>
    <row r="55" spans="1:24" s="1" customFormat="1" ht="25.5" customHeight="1">
      <c r="A55" s="106" t="s">
        <v>126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74">
        <v>60</v>
      </c>
      <c r="W55" s="22">
        <v>3110620116.88</v>
      </c>
      <c r="X55" s="77" t="s">
        <v>175</v>
      </c>
    </row>
    <row r="56" s="1" customFormat="1" ht="15.75" customHeight="1"/>
    <row r="57" s="1" customFormat="1" ht="15" customHeight="1">
      <c r="X57" s="5" t="s">
        <v>10</v>
      </c>
    </row>
    <row r="58" spans="1:24" s="1" customFormat="1" ht="25.5" customHeight="1">
      <c r="A58" s="111" t="s">
        <v>11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6" t="s">
        <v>12</v>
      </c>
      <c r="W58" s="6" t="s">
        <v>73</v>
      </c>
      <c r="X58" s="7" t="s">
        <v>74</v>
      </c>
    </row>
    <row r="59" spans="1:24" s="1" customFormat="1" ht="12.75" customHeight="1">
      <c r="A59" s="128" t="s">
        <v>127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</row>
    <row r="60" spans="1:24" s="1" customFormat="1" ht="12.75" customHeight="1">
      <c r="A60" s="104" t="s">
        <v>98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74">
        <v>70</v>
      </c>
      <c r="W60" s="22">
        <v>5306317024.14</v>
      </c>
      <c r="X60" s="79">
        <v>4485173000</v>
      </c>
    </row>
    <row r="61" spans="1:24" s="1" customFormat="1" ht="12.75" customHeight="1">
      <c r="A61" s="127" t="s">
        <v>99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28"/>
      <c r="W61" s="25" t="s">
        <v>18</v>
      </c>
      <c r="X61" s="25" t="s">
        <v>18</v>
      </c>
    </row>
    <row r="62" spans="1:24" s="1" customFormat="1" ht="12.75" customHeight="1">
      <c r="A62" s="126" t="s">
        <v>128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76">
        <v>71</v>
      </c>
      <c r="W62" s="25" t="s">
        <v>18</v>
      </c>
      <c r="X62" s="25" t="s">
        <v>18</v>
      </c>
    </row>
    <row r="63" spans="1:24" s="1" customFormat="1" ht="12.75" customHeight="1">
      <c r="A63" s="126" t="s">
        <v>129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76">
        <v>72</v>
      </c>
      <c r="W63" s="20">
        <v>3906317024.14</v>
      </c>
      <c r="X63" s="20">
        <v>4485173000</v>
      </c>
    </row>
    <row r="64" spans="1:24" s="1" customFormat="1" ht="12.75" customHeight="1">
      <c r="A64" s="126" t="s">
        <v>130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76">
        <v>73</v>
      </c>
      <c r="W64" s="25" t="s">
        <v>18</v>
      </c>
      <c r="X64" s="25" t="s">
        <v>18</v>
      </c>
    </row>
    <row r="65" spans="1:24" s="1" customFormat="1" ht="12.75" customHeight="1">
      <c r="A65" s="126" t="s">
        <v>104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76">
        <v>74</v>
      </c>
      <c r="W65" s="20">
        <v>1400000000</v>
      </c>
      <c r="X65" s="25" t="s">
        <v>18</v>
      </c>
    </row>
    <row r="66" spans="1:24" s="1" customFormat="1" ht="12.75" customHeight="1">
      <c r="A66" s="104" t="s">
        <v>105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74">
        <v>80</v>
      </c>
      <c r="W66" s="22">
        <v>1666028083.14</v>
      </c>
      <c r="X66" s="22">
        <v>415687562.69</v>
      </c>
    </row>
    <row r="67" spans="1:24" s="1" customFormat="1" ht="12.75" customHeight="1">
      <c r="A67" s="127" t="s">
        <v>99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28"/>
      <c r="W67" s="25" t="s">
        <v>18</v>
      </c>
      <c r="X67" s="25" t="s">
        <v>18</v>
      </c>
    </row>
    <row r="68" spans="1:24" s="1" customFormat="1" ht="12.75" customHeight="1">
      <c r="A68" s="125" t="s">
        <v>131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76">
        <v>81</v>
      </c>
      <c r="W68" s="20">
        <v>1589617748.14</v>
      </c>
      <c r="X68" s="20">
        <v>404172562.69</v>
      </c>
    </row>
    <row r="69" spans="1:24" s="1" customFormat="1" ht="12.75" customHeight="1">
      <c r="A69" s="125" t="s">
        <v>132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76">
        <v>82</v>
      </c>
      <c r="W69" s="25" t="s">
        <v>18</v>
      </c>
      <c r="X69" s="25" t="s">
        <v>18</v>
      </c>
    </row>
    <row r="70" spans="1:24" s="1" customFormat="1" ht="12.75" customHeight="1">
      <c r="A70" s="125" t="s">
        <v>133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76">
        <v>83</v>
      </c>
      <c r="W70" s="23">
        <v>0</v>
      </c>
      <c r="X70" s="23">
        <v>0</v>
      </c>
    </row>
    <row r="71" spans="1:24" s="1" customFormat="1" ht="12.75" customHeight="1">
      <c r="A71" s="125" t="s">
        <v>134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76">
        <v>84</v>
      </c>
      <c r="W71" s="20">
        <v>76410335</v>
      </c>
      <c r="X71" s="20">
        <v>11515000</v>
      </c>
    </row>
    <row r="72" spans="1:24" s="1" customFormat="1" ht="24.75" customHeight="1">
      <c r="A72" s="120" t="s">
        <v>135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74">
        <v>90</v>
      </c>
      <c r="W72" s="22">
        <v>3640288941</v>
      </c>
      <c r="X72" s="22">
        <f>X60-X66</f>
        <v>4069485437.31</v>
      </c>
    </row>
    <row r="73" spans="1:24" s="1" customFormat="1" ht="24" customHeight="1">
      <c r="A73" s="120" t="s">
        <v>136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74">
        <v>100</v>
      </c>
      <c r="W73" s="98" t="s">
        <v>204</v>
      </c>
      <c r="X73" s="22">
        <v>165890000</v>
      </c>
    </row>
    <row r="74" spans="1:24" ht="12" customHeight="1">
      <c r="A74" s="106" t="s">
        <v>137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76">
        <v>110</v>
      </c>
      <c r="W74" s="20">
        <v>277529000</v>
      </c>
      <c r="X74" s="20">
        <v>111639000</v>
      </c>
    </row>
    <row r="75" spans="1:24" ht="12" customHeight="1">
      <c r="A75" s="106" t="s">
        <v>138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76">
        <v>120</v>
      </c>
      <c r="W75" s="99" t="s">
        <v>205</v>
      </c>
      <c r="X75" s="20">
        <v>277529000</v>
      </c>
    </row>
    <row r="76" s="1" customFormat="1" ht="18" customHeight="1"/>
    <row r="77" spans="1:23" s="1" customFormat="1" ht="12.75" customHeight="1">
      <c r="A77" s="4" t="s">
        <v>63</v>
      </c>
      <c r="H77" s="101" t="s">
        <v>64</v>
      </c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W77" s="71"/>
    </row>
    <row r="78" spans="8:23" s="1" customFormat="1" ht="10.5" customHeight="1">
      <c r="H78" s="102" t="s">
        <v>65</v>
      </c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W78" s="17" t="s">
        <v>66</v>
      </c>
    </row>
    <row r="79" spans="1:23" s="1" customFormat="1" ht="12.75" customHeight="1">
      <c r="A79" s="4" t="s">
        <v>67</v>
      </c>
      <c r="H79" s="101" t="s">
        <v>68</v>
      </c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W79" s="71"/>
    </row>
    <row r="80" spans="8:23" s="1" customFormat="1" ht="9.75" customHeight="1">
      <c r="H80" s="102" t="s">
        <v>65</v>
      </c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W80" s="17" t="s">
        <v>66</v>
      </c>
    </row>
    <row r="81" s="1" customFormat="1" ht="12.75" customHeight="1">
      <c r="B81" s="2" t="s">
        <v>69</v>
      </c>
    </row>
    <row r="82" s="1" customFormat="1" ht="12.75" customHeight="1"/>
    <row r="83" s="1" customFormat="1" ht="12.75" customHeight="1"/>
  </sheetData>
  <sheetProtection/>
  <mergeCells count="69"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X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X36"/>
    <mergeCell ref="A37:U37"/>
    <mergeCell ref="A38:U38"/>
    <mergeCell ref="A39:U39"/>
    <mergeCell ref="A40:U40"/>
    <mergeCell ref="A41:U41"/>
    <mergeCell ref="A42:U42"/>
    <mergeCell ref="A43:U43"/>
    <mergeCell ref="A44:U44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55:U55"/>
    <mergeCell ref="A58:U58"/>
    <mergeCell ref="A59:X59"/>
    <mergeCell ref="A60:U60"/>
    <mergeCell ref="A61:U61"/>
    <mergeCell ref="A62:U62"/>
    <mergeCell ref="A63:U63"/>
    <mergeCell ref="A64:U64"/>
    <mergeCell ref="A65:U65"/>
    <mergeCell ref="A66:U66"/>
    <mergeCell ref="A67:U67"/>
    <mergeCell ref="A68:U68"/>
    <mergeCell ref="A69:U69"/>
    <mergeCell ref="A70:U70"/>
    <mergeCell ref="H78:U78"/>
    <mergeCell ref="H79:U79"/>
    <mergeCell ref="H80:U80"/>
    <mergeCell ref="A71:U71"/>
    <mergeCell ref="A72:U72"/>
    <mergeCell ref="A73:U73"/>
    <mergeCell ref="A74:U74"/>
    <mergeCell ref="A75:U75"/>
    <mergeCell ref="H77:U77"/>
  </mergeCells>
  <printOptions/>
  <pageMargins left="0.31496062992125984" right="0" top="0.35433070866141736" bottom="0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37">
      <selection activeCell="H9" sqref="H9"/>
    </sheetView>
  </sheetViews>
  <sheetFormatPr defaultColWidth="9.00390625" defaultRowHeight="12.75"/>
  <cols>
    <col min="1" max="12" width="2.57421875" style="2" customWidth="1"/>
    <col min="13" max="13" width="6.140625" style="2" customWidth="1"/>
    <col min="14" max="15" width="2.57421875" style="2" customWidth="1"/>
    <col min="16" max="16" width="3.28125" style="2" customWidth="1"/>
    <col min="17" max="17" width="12.140625" style="2" customWidth="1"/>
    <col min="18" max="18" width="12.7109375" style="2" customWidth="1"/>
    <col min="19" max="19" width="16.8515625" style="2" customWidth="1"/>
    <col min="20" max="20" width="12.8515625" style="2" customWidth="1"/>
    <col min="21" max="21" width="9.00390625" style="2" customWidth="1"/>
    <col min="22" max="22" width="13.7109375" style="2" customWidth="1"/>
    <col min="23" max="16384" width="9.00390625" style="3" customWidth="1"/>
  </cols>
  <sheetData>
    <row r="1" spans="20:22" s="1" customFormat="1" ht="13.5" customHeight="1">
      <c r="T1" s="112" t="s">
        <v>70</v>
      </c>
      <c r="U1" s="112"/>
      <c r="V1" s="112"/>
    </row>
    <row r="2" spans="20:22" s="2" customFormat="1" ht="6.75" customHeight="1">
      <c r="T2" s="112"/>
      <c r="U2" s="112"/>
      <c r="V2" s="112"/>
    </row>
    <row r="3" spans="8:22" ht="12" customHeight="1">
      <c r="H3" s="113" t="s">
        <v>1</v>
      </c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</row>
    <row r="4" spans="1:22" ht="12" customHeight="1">
      <c r="A4" s="4" t="s">
        <v>2</v>
      </c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</row>
    <row r="5" s="1" customFormat="1" ht="6" customHeight="1"/>
    <row r="6" spans="1:22" ht="12" customHeight="1">
      <c r="A6" s="4" t="s">
        <v>3</v>
      </c>
      <c r="H6" s="162" t="s">
        <v>4</v>
      </c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</row>
    <row r="7" s="1" customFormat="1" ht="6" customHeight="1"/>
    <row r="8" spans="1:22" ht="12" customHeight="1">
      <c r="A8" s="4" t="s">
        <v>5</v>
      </c>
      <c r="Q8" s="163">
        <v>105</v>
      </c>
      <c r="R8" s="163"/>
      <c r="S8" s="163"/>
      <c r="T8" s="163"/>
      <c r="U8" s="163"/>
      <c r="V8" s="163"/>
    </row>
    <row r="9" s="1" customFormat="1" ht="6.75" customHeight="1"/>
    <row r="10" spans="1:22" s="1" customFormat="1" ht="4.5" customHeight="1">
      <c r="A10" s="116" t="s">
        <v>6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64" t="s">
        <v>7</v>
      </c>
      <c r="R10" s="164"/>
      <c r="S10" s="164"/>
      <c r="T10" s="164"/>
      <c r="U10" s="164"/>
      <c r="V10" s="164"/>
    </row>
    <row r="11" spans="1:22" ht="12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64"/>
      <c r="R11" s="164"/>
      <c r="S11" s="164"/>
      <c r="T11" s="164"/>
      <c r="U11" s="164"/>
      <c r="V11" s="164"/>
    </row>
    <row r="12" spans="1:22" ht="12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64"/>
      <c r="R12" s="164"/>
      <c r="S12" s="164"/>
      <c r="T12" s="164"/>
      <c r="U12" s="164"/>
      <c r="V12" s="164"/>
    </row>
    <row r="13" s="18" customFormat="1" ht="11.25" customHeight="1"/>
    <row r="14" spans="1:19" s="1" customFormat="1" ht="21" customHeight="1">
      <c r="A14" s="109" t="s">
        <v>139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</row>
    <row r="15" spans="1:19" s="1" customFormat="1" ht="12" customHeight="1">
      <c r="A15" s="110" t="s">
        <v>72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</row>
    <row r="16" s="1" customFormat="1" ht="12" customHeight="1" thickBot="1">
      <c r="V16" s="5" t="s">
        <v>10</v>
      </c>
    </row>
    <row r="17" spans="1:22" s="1" customFormat="1" ht="18" customHeight="1">
      <c r="A17" s="145" t="s">
        <v>140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9" t="s">
        <v>141</v>
      </c>
      <c r="P17" s="149"/>
      <c r="Q17" s="152" t="s">
        <v>142</v>
      </c>
      <c r="R17" s="152"/>
      <c r="S17" s="152"/>
      <c r="T17" s="152"/>
      <c r="U17" s="153" t="s">
        <v>91</v>
      </c>
      <c r="V17" s="139" t="s">
        <v>143</v>
      </c>
    </row>
    <row r="18" spans="1:22" s="1" customFormat="1" ht="21.75" customHeight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  <c r="O18" s="150"/>
      <c r="P18" s="151"/>
      <c r="Q18" s="33" t="s">
        <v>54</v>
      </c>
      <c r="R18" s="33" t="s">
        <v>144</v>
      </c>
      <c r="S18" s="34" t="s">
        <v>145</v>
      </c>
      <c r="T18" s="34" t="s">
        <v>146</v>
      </c>
      <c r="U18" s="154"/>
      <c r="V18" s="140"/>
    </row>
    <row r="19" spans="1:22" s="1" customFormat="1" ht="18" customHeight="1">
      <c r="A19" s="141">
        <v>1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2">
        <v>2</v>
      </c>
      <c r="P19" s="142"/>
      <c r="Q19" s="35">
        <v>3</v>
      </c>
      <c r="R19" s="35">
        <v>4</v>
      </c>
      <c r="S19" s="36">
        <v>5</v>
      </c>
      <c r="T19" s="36">
        <v>6</v>
      </c>
      <c r="U19" s="36">
        <v>7</v>
      </c>
      <c r="V19" s="37">
        <v>8</v>
      </c>
    </row>
    <row r="20" spans="1:22" s="1" customFormat="1" ht="18" customHeight="1">
      <c r="A20" s="137" t="s">
        <v>147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55">
        <v>10</v>
      </c>
      <c r="P20" s="155"/>
      <c r="Q20" s="38">
        <v>40000000</v>
      </c>
      <c r="R20" s="39">
        <v>0</v>
      </c>
      <c r="S20" s="40">
        <v>-1027401814.54</v>
      </c>
      <c r="T20" s="41">
        <v>-987401814.54</v>
      </c>
      <c r="U20" s="42">
        <v>0</v>
      </c>
      <c r="V20" s="43">
        <v>-987401814.54</v>
      </c>
    </row>
    <row r="21" spans="1:22" ht="12" customHeight="1">
      <c r="A21" s="160" t="s">
        <v>148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55">
        <v>20</v>
      </c>
      <c r="P21" s="155"/>
      <c r="Q21" s="44" t="s">
        <v>18</v>
      </c>
      <c r="R21" s="45" t="s">
        <v>18</v>
      </c>
      <c r="S21" s="46">
        <v>0</v>
      </c>
      <c r="T21" s="42">
        <v>0</v>
      </c>
      <c r="U21" s="46">
        <v>0</v>
      </c>
      <c r="V21" s="47">
        <v>0</v>
      </c>
    </row>
    <row r="22" spans="1:22" ht="12" customHeight="1">
      <c r="A22" s="137" t="s">
        <v>149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59">
        <v>30</v>
      </c>
      <c r="P22" s="159"/>
      <c r="Q22" s="38">
        <v>40000000</v>
      </c>
      <c r="R22" s="48" t="s">
        <v>18</v>
      </c>
      <c r="S22" s="40">
        <v>-1027401814.54</v>
      </c>
      <c r="T22" s="41">
        <v>-987401814.54</v>
      </c>
      <c r="U22" s="42">
        <v>0</v>
      </c>
      <c r="V22" s="43">
        <v>-987401814.54</v>
      </c>
    </row>
    <row r="23" spans="1:22" ht="12" customHeight="1">
      <c r="A23" s="160" t="s">
        <v>150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55">
        <v>31</v>
      </c>
      <c r="P23" s="155"/>
      <c r="Q23" s="44" t="s">
        <v>18</v>
      </c>
      <c r="R23" s="45" t="s">
        <v>18</v>
      </c>
      <c r="S23" s="46">
        <v>0</v>
      </c>
      <c r="T23" s="42">
        <v>0</v>
      </c>
      <c r="U23" s="46">
        <v>0</v>
      </c>
      <c r="V23" s="47">
        <v>0</v>
      </c>
    </row>
    <row r="24" spans="1:22" ht="12" customHeight="1">
      <c r="A24" s="132" t="s">
        <v>151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55">
        <v>32</v>
      </c>
      <c r="P24" s="155"/>
      <c r="Q24" s="44" t="s">
        <v>18</v>
      </c>
      <c r="R24" s="45" t="s">
        <v>18</v>
      </c>
      <c r="S24" s="46">
        <v>0</v>
      </c>
      <c r="T24" s="42">
        <v>0</v>
      </c>
      <c r="U24" s="46">
        <v>0</v>
      </c>
      <c r="V24" s="47">
        <v>0</v>
      </c>
    </row>
    <row r="25" spans="1:22" ht="24" customHeight="1">
      <c r="A25" s="132" t="s">
        <v>152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58">
        <v>33</v>
      </c>
      <c r="P25" s="158"/>
      <c r="Q25" s="44" t="s">
        <v>18</v>
      </c>
      <c r="R25" s="45" t="s">
        <v>18</v>
      </c>
      <c r="S25" s="46">
        <v>0</v>
      </c>
      <c r="T25" s="42">
        <v>0</v>
      </c>
      <c r="U25" s="46">
        <v>0</v>
      </c>
      <c r="V25" s="47">
        <v>0</v>
      </c>
    </row>
    <row r="26" spans="1:22" ht="36" customHeight="1">
      <c r="A26" s="137" t="s">
        <v>153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59">
        <v>40</v>
      </c>
      <c r="P26" s="159"/>
      <c r="Q26" s="49" t="s">
        <v>18</v>
      </c>
      <c r="R26" s="48" t="s">
        <v>18</v>
      </c>
      <c r="S26" s="42">
        <v>0</v>
      </c>
      <c r="T26" s="42">
        <v>0</v>
      </c>
      <c r="U26" s="42">
        <v>0</v>
      </c>
      <c r="V26" s="47">
        <v>0</v>
      </c>
    </row>
    <row r="27" spans="1:22" ht="12" customHeight="1">
      <c r="A27" s="132" t="s">
        <v>95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55">
        <v>50</v>
      </c>
      <c r="P27" s="155"/>
      <c r="Q27" s="44" t="s">
        <v>18</v>
      </c>
      <c r="R27" s="45" t="s">
        <v>18</v>
      </c>
      <c r="S27" s="50" t="s">
        <v>86</v>
      </c>
      <c r="T27" s="50" t="s">
        <v>86</v>
      </c>
      <c r="U27" s="46">
        <v>0</v>
      </c>
      <c r="V27" s="50" t="s">
        <v>86</v>
      </c>
    </row>
    <row r="28" spans="1:22" ht="24" customHeight="1">
      <c r="A28" s="137" t="s">
        <v>154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56">
        <v>60</v>
      </c>
      <c r="P28" s="156"/>
      <c r="Q28" s="49" t="s">
        <v>18</v>
      </c>
      <c r="R28" s="48" t="s">
        <v>18</v>
      </c>
      <c r="S28" s="51" t="s">
        <v>86</v>
      </c>
      <c r="T28" s="51" t="s">
        <v>86</v>
      </c>
      <c r="U28" s="52">
        <v>0</v>
      </c>
      <c r="V28" s="51" t="s">
        <v>86</v>
      </c>
    </row>
    <row r="29" spans="1:22" ht="12" customHeight="1">
      <c r="A29" s="132" t="s">
        <v>155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57">
        <v>70</v>
      </c>
      <c r="P29" s="157"/>
      <c r="Q29" s="53" t="s">
        <v>18</v>
      </c>
      <c r="R29" s="54" t="s">
        <v>18</v>
      </c>
      <c r="S29" s="55">
        <v>0</v>
      </c>
      <c r="T29" s="56">
        <v>0</v>
      </c>
      <c r="U29" s="55">
        <v>0</v>
      </c>
      <c r="V29" s="57">
        <v>0</v>
      </c>
    </row>
    <row r="30" spans="1:22" ht="12" customHeight="1">
      <c r="A30" s="132" t="s">
        <v>156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55">
        <v>80</v>
      </c>
      <c r="P30" s="155"/>
      <c r="Q30" s="44" t="s">
        <v>18</v>
      </c>
      <c r="R30" s="45" t="s">
        <v>18</v>
      </c>
      <c r="S30" s="46">
        <v>0</v>
      </c>
      <c r="T30" s="42">
        <v>0</v>
      </c>
      <c r="U30" s="46">
        <v>0</v>
      </c>
      <c r="V30" s="47">
        <v>0</v>
      </c>
    </row>
    <row r="31" spans="1:22" ht="24" customHeight="1">
      <c r="A31" s="132" t="s">
        <v>56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55">
        <v>90</v>
      </c>
      <c r="P31" s="155"/>
      <c r="Q31" s="44" t="s">
        <v>18</v>
      </c>
      <c r="R31" s="45" t="s">
        <v>18</v>
      </c>
      <c r="S31" s="46">
        <v>0</v>
      </c>
      <c r="T31" s="42">
        <v>0</v>
      </c>
      <c r="U31" s="46">
        <v>0</v>
      </c>
      <c r="V31" s="47">
        <v>0</v>
      </c>
    </row>
    <row r="32" spans="1:22" ht="24" customHeight="1">
      <c r="A32" s="137" t="s">
        <v>157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8">
        <v>100</v>
      </c>
      <c r="P32" s="138"/>
      <c r="Q32" s="38">
        <v>40000000</v>
      </c>
      <c r="R32" s="48" t="s">
        <v>18</v>
      </c>
      <c r="S32" s="58" t="s">
        <v>60</v>
      </c>
      <c r="T32" s="58" t="s">
        <v>52</v>
      </c>
      <c r="U32" s="42">
        <v>0</v>
      </c>
      <c r="V32" s="58" t="s">
        <v>52</v>
      </c>
    </row>
    <row r="33" spans="1:22" ht="12" customHeight="1">
      <c r="A33" s="137" t="s">
        <v>158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8">
        <v>110</v>
      </c>
      <c r="P33" s="138"/>
      <c r="Q33" s="38">
        <v>40000000</v>
      </c>
      <c r="R33" s="48" t="s">
        <v>18</v>
      </c>
      <c r="S33" s="58" t="s">
        <v>159</v>
      </c>
      <c r="T33" s="58" t="s">
        <v>160</v>
      </c>
      <c r="U33" s="42">
        <v>0</v>
      </c>
      <c r="V33" s="58" t="s">
        <v>160</v>
      </c>
    </row>
    <row r="34" spans="1:22" ht="12" customHeight="1">
      <c r="A34" s="132" t="s">
        <v>148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4">
        <v>120</v>
      </c>
      <c r="P34" s="134"/>
      <c r="Q34" s="53" t="s">
        <v>18</v>
      </c>
      <c r="R34" s="54" t="s">
        <v>18</v>
      </c>
      <c r="S34" s="55">
        <v>0</v>
      </c>
      <c r="T34" s="56">
        <v>0</v>
      </c>
      <c r="U34" s="55">
        <v>0</v>
      </c>
      <c r="V34" s="57">
        <v>0</v>
      </c>
    </row>
    <row r="35" spans="1:22" ht="12" customHeight="1">
      <c r="A35" s="137" t="s">
        <v>161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8">
        <v>130</v>
      </c>
      <c r="P35" s="138"/>
      <c r="Q35" s="38">
        <v>40000000</v>
      </c>
      <c r="R35" s="48" t="s">
        <v>18</v>
      </c>
      <c r="S35" s="58" t="s">
        <v>159</v>
      </c>
      <c r="T35" s="58" t="s">
        <v>160</v>
      </c>
      <c r="U35" s="42">
        <v>0</v>
      </c>
      <c r="V35" s="58" t="s">
        <v>160</v>
      </c>
    </row>
    <row r="36" spans="1:22" ht="12" customHeight="1">
      <c r="A36" s="132" t="s">
        <v>150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4">
        <v>131</v>
      </c>
      <c r="P36" s="134"/>
      <c r="Q36" s="53" t="s">
        <v>18</v>
      </c>
      <c r="R36" s="54" t="s">
        <v>18</v>
      </c>
      <c r="S36" s="55">
        <v>0</v>
      </c>
      <c r="T36" s="56">
        <v>0</v>
      </c>
      <c r="U36" s="55">
        <v>0</v>
      </c>
      <c r="V36" s="57">
        <v>0</v>
      </c>
    </row>
    <row r="37" spans="1:22" s="1" customFormat="1" ht="12" customHeight="1" thickBot="1">
      <c r="A37" s="143" t="s">
        <v>151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4">
        <v>132</v>
      </c>
      <c r="P37" s="144"/>
      <c r="Q37" s="59" t="s">
        <v>18</v>
      </c>
      <c r="R37" s="60" t="s">
        <v>18</v>
      </c>
      <c r="S37" s="61">
        <v>0</v>
      </c>
      <c r="T37" s="62">
        <v>0</v>
      </c>
      <c r="U37" s="61">
        <v>0</v>
      </c>
      <c r="V37" s="63">
        <v>0</v>
      </c>
    </row>
    <row r="38" s="1" customFormat="1" ht="12.75" customHeight="1" thickBot="1">
      <c r="V38" s="5" t="s">
        <v>10</v>
      </c>
    </row>
    <row r="39" spans="1:22" s="1" customFormat="1" ht="18" customHeight="1">
      <c r="A39" s="145" t="s">
        <v>140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9" t="s">
        <v>141</v>
      </c>
      <c r="P39" s="149"/>
      <c r="Q39" s="152" t="s">
        <v>142</v>
      </c>
      <c r="R39" s="152"/>
      <c r="S39" s="152"/>
      <c r="T39" s="152"/>
      <c r="U39" s="153" t="s">
        <v>91</v>
      </c>
      <c r="V39" s="139" t="s">
        <v>143</v>
      </c>
    </row>
    <row r="40" spans="1:22" ht="24" customHeight="1">
      <c r="A40" s="14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8"/>
      <c r="O40" s="150"/>
      <c r="P40" s="151"/>
      <c r="Q40" s="33" t="s">
        <v>54</v>
      </c>
      <c r="R40" s="33" t="s">
        <v>144</v>
      </c>
      <c r="S40" s="34" t="s">
        <v>145</v>
      </c>
      <c r="T40" s="34" t="s">
        <v>146</v>
      </c>
      <c r="U40" s="154"/>
      <c r="V40" s="140"/>
    </row>
    <row r="41" spans="1:22" s="1" customFormat="1" ht="18" customHeight="1">
      <c r="A41" s="141">
        <v>1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2">
        <v>2</v>
      </c>
      <c r="P41" s="142"/>
      <c r="Q41" s="35">
        <v>3</v>
      </c>
      <c r="R41" s="35">
        <v>4</v>
      </c>
      <c r="S41" s="36">
        <v>5</v>
      </c>
      <c r="T41" s="36">
        <v>6</v>
      </c>
      <c r="U41" s="36">
        <v>7</v>
      </c>
      <c r="V41" s="37">
        <v>8</v>
      </c>
    </row>
    <row r="42" spans="1:22" ht="24" customHeight="1">
      <c r="A42" s="132" t="s">
        <v>152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3">
        <v>133</v>
      </c>
      <c r="P42" s="133"/>
      <c r="Q42" s="64" t="s">
        <v>18</v>
      </c>
      <c r="R42" s="64" t="s">
        <v>18</v>
      </c>
      <c r="S42" s="64" t="s">
        <v>18</v>
      </c>
      <c r="T42" s="64" t="s">
        <v>18</v>
      </c>
      <c r="U42" s="64" t="s">
        <v>18</v>
      </c>
      <c r="V42" s="65" t="s">
        <v>18</v>
      </c>
    </row>
    <row r="43" spans="1:22" ht="36" customHeight="1">
      <c r="A43" s="137" t="s">
        <v>162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8">
        <v>140</v>
      </c>
      <c r="P43" s="138"/>
      <c r="Q43" s="64" t="s">
        <v>18</v>
      </c>
      <c r="R43" s="64" t="s">
        <v>18</v>
      </c>
      <c r="S43" s="64" t="s">
        <v>18</v>
      </c>
      <c r="T43" s="64" t="s">
        <v>18</v>
      </c>
      <c r="U43" s="64" t="s">
        <v>18</v>
      </c>
      <c r="V43" s="65" t="s">
        <v>18</v>
      </c>
    </row>
    <row r="44" spans="1:22" s="1" customFormat="1" ht="18" customHeight="1">
      <c r="A44" s="132" t="s">
        <v>163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3">
        <v>150</v>
      </c>
      <c r="P44" s="133"/>
      <c r="Q44" s="64" t="s">
        <v>18</v>
      </c>
      <c r="R44" s="64" t="s">
        <v>18</v>
      </c>
      <c r="S44" s="58" t="s">
        <v>164</v>
      </c>
      <c r="T44" s="58" t="s">
        <v>164</v>
      </c>
      <c r="U44" s="64" t="s">
        <v>18</v>
      </c>
      <c r="V44" s="58" t="s">
        <v>164</v>
      </c>
    </row>
    <row r="45" spans="1:22" ht="24" customHeight="1">
      <c r="A45" s="137" t="s">
        <v>165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8">
        <v>160</v>
      </c>
      <c r="P45" s="138"/>
      <c r="Q45" s="64" t="s">
        <v>18</v>
      </c>
      <c r="R45" s="64" t="s">
        <v>18</v>
      </c>
      <c r="S45" s="58" t="s">
        <v>164</v>
      </c>
      <c r="T45" s="58" t="s">
        <v>164</v>
      </c>
      <c r="U45" s="64" t="s">
        <v>18</v>
      </c>
      <c r="V45" s="58" t="s">
        <v>164</v>
      </c>
    </row>
    <row r="46" spans="1:22" s="1" customFormat="1" ht="18" customHeight="1">
      <c r="A46" s="132" t="s">
        <v>155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4">
        <v>170</v>
      </c>
      <c r="P46" s="134"/>
      <c r="Q46" s="64" t="s">
        <v>18</v>
      </c>
      <c r="R46" s="64" t="s">
        <v>18</v>
      </c>
      <c r="S46" s="64" t="s">
        <v>18</v>
      </c>
      <c r="T46" s="64" t="s">
        <v>18</v>
      </c>
      <c r="U46" s="64" t="s">
        <v>18</v>
      </c>
      <c r="V46" s="65" t="s">
        <v>18</v>
      </c>
    </row>
    <row r="47" spans="1:22" s="1" customFormat="1" ht="18" customHeight="1">
      <c r="A47" s="132" t="s">
        <v>156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3">
        <v>180</v>
      </c>
      <c r="P47" s="133"/>
      <c r="Q47" s="64" t="s">
        <v>18</v>
      </c>
      <c r="R47" s="64" t="s">
        <v>18</v>
      </c>
      <c r="S47" s="64" t="s">
        <v>18</v>
      </c>
      <c r="T47" s="64" t="s">
        <v>18</v>
      </c>
      <c r="U47" s="64" t="s">
        <v>18</v>
      </c>
      <c r="V47" s="65" t="s">
        <v>18</v>
      </c>
    </row>
    <row r="48" spans="1:22" ht="24" customHeight="1">
      <c r="A48" s="132" t="s">
        <v>56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4">
        <v>190</v>
      </c>
      <c r="P48" s="134"/>
      <c r="Q48" s="64" t="s">
        <v>18</v>
      </c>
      <c r="R48" s="64" t="s">
        <v>18</v>
      </c>
      <c r="S48" s="64" t="s">
        <v>18</v>
      </c>
      <c r="T48" s="64" t="s">
        <v>18</v>
      </c>
      <c r="U48" s="64" t="s">
        <v>18</v>
      </c>
      <c r="V48" s="65" t="s">
        <v>18</v>
      </c>
    </row>
    <row r="49" spans="1:22" ht="36" customHeight="1" thickBot="1">
      <c r="A49" s="135" t="s">
        <v>166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6">
        <v>200</v>
      </c>
      <c r="P49" s="136"/>
      <c r="Q49" s="66">
        <v>40000000</v>
      </c>
      <c r="R49" s="67" t="s">
        <v>18</v>
      </c>
      <c r="S49" s="58" t="s">
        <v>61</v>
      </c>
      <c r="T49" s="41">
        <v>-987401814.54</v>
      </c>
      <c r="U49" s="67" t="s">
        <v>18</v>
      </c>
      <c r="V49" s="41">
        <v>-987401814.54</v>
      </c>
    </row>
    <row r="50" s="1" customFormat="1" ht="18" customHeight="1"/>
    <row r="51" s="1" customFormat="1" ht="18" customHeight="1"/>
    <row r="52" spans="1:18" s="1" customFormat="1" ht="12.75" customHeight="1">
      <c r="A52" s="4" t="s">
        <v>63</v>
      </c>
      <c r="H52" s="101" t="s">
        <v>64</v>
      </c>
      <c r="I52" s="101"/>
      <c r="J52" s="101"/>
      <c r="K52" s="101"/>
      <c r="L52" s="101"/>
      <c r="M52" s="101"/>
      <c r="N52" s="101"/>
      <c r="O52" s="101"/>
      <c r="P52" s="101"/>
      <c r="Q52" s="101"/>
      <c r="R52" s="101"/>
    </row>
    <row r="53" spans="8:18" s="1" customFormat="1" ht="10.5" customHeight="1">
      <c r="H53" s="102" t="s">
        <v>65</v>
      </c>
      <c r="I53" s="102"/>
      <c r="J53" s="102"/>
      <c r="K53" s="102"/>
      <c r="L53" s="102"/>
      <c r="M53" s="102"/>
      <c r="N53" s="102"/>
      <c r="O53" s="102"/>
      <c r="P53" s="102"/>
      <c r="Q53" s="102"/>
      <c r="R53" s="102"/>
    </row>
    <row r="54" spans="1:18" s="1" customFormat="1" ht="12.75" customHeight="1">
      <c r="A54" s="4" t="s">
        <v>67</v>
      </c>
      <c r="H54" s="101" t="s">
        <v>68</v>
      </c>
      <c r="I54" s="101"/>
      <c r="J54" s="101"/>
      <c r="K54" s="101"/>
      <c r="L54" s="101"/>
      <c r="M54" s="101"/>
      <c r="N54" s="101"/>
      <c r="O54" s="101"/>
      <c r="P54" s="101"/>
      <c r="Q54" s="101"/>
      <c r="R54" s="101"/>
    </row>
    <row r="55" spans="8:18" s="1" customFormat="1" ht="9.75" customHeight="1">
      <c r="H55" s="102" t="s">
        <v>65</v>
      </c>
      <c r="I55" s="102"/>
      <c r="J55" s="102"/>
      <c r="K55" s="102"/>
      <c r="L55" s="102"/>
      <c r="M55" s="102"/>
      <c r="N55" s="102"/>
      <c r="O55" s="102"/>
      <c r="P55" s="102"/>
      <c r="Q55" s="102"/>
      <c r="R55" s="102"/>
    </row>
    <row r="56" s="1" customFormat="1" ht="12.75" customHeight="1">
      <c r="B56" s="2" t="s">
        <v>69</v>
      </c>
    </row>
    <row r="57" s="1" customFormat="1" ht="12.75" customHeight="1"/>
  </sheetData>
  <sheetProtection/>
  <mergeCells count="78">
    <mergeCell ref="T1:V2"/>
    <mergeCell ref="H3:V4"/>
    <mergeCell ref="H6:V6"/>
    <mergeCell ref="Q8:V8"/>
    <mergeCell ref="A10:P12"/>
    <mergeCell ref="Q10:V12"/>
    <mergeCell ref="A14:S14"/>
    <mergeCell ref="A15:S15"/>
    <mergeCell ref="A17:N18"/>
    <mergeCell ref="O17:P18"/>
    <mergeCell ref="Q17:T17"/>
    <mergeCell ref="U17:U18"/>
    <mergeCell ref="V17:V18"/>
    <mergeCell ref="A19:N19"/>
    <mergeCell ref="O19:P19"/>
    <mergeCell ref="A20:N20"/>
    <mergeCell ref="O20:P20"/>
    <mergeCell ref="A21:N21"/>
    <mergeCell ref="O21:P21"/>
    <mergeCell ref="A22:N22"/>
    <mergeCell ref="O22:P22"/>
    <mergeCell ref="A23:N23"/>
    <mergeCell ref="O23:P23"/>
    <mergeCell ref="A24:N24"/>
    <mergeCell ref="O24:P24"/>
    <mergeCell ref="A25:N25"/>
    <mergeCell ref="O25:P25"/>
    <mergeCell ref="A26:N26"/>
    <mergeCell ref="O26:P26"/>
    <mergeCell ref="A27:N27"/>
    <mergeCell ref="O27:P27"/>
    <mergeCell ref="A28:N28"/>
    <mergeCell ref="O28:P28"/>
    <mergeCell ref="A29:N29"/>
    <mergeCell ref="O29:P29"/>
    <mergeCell ref="A30:N30"/>
    <mergeCell ref="O30:P30"/>
    <mergeCell ref="A31:N31"/>
    <mergeCell ref="O31:P31"/>
    <mergeCell ref="A32:N32"/>
    <mergeCell ref="O32:P32"/>
    <mergeCell ref="A33:N33"/>
    <mergeCell ref="O33:P33"/>
    <mergeCell ref="A34:N34"/>
    <mergeCell ref="O34:P34"/>
    <mergeCell ref="A35:N35"/>
    <mergeCell ref="O35:P35"/>
    <mergeCell ref="A36:N36"/>
    <mergeCell ref="O36:P36"/>
    <mergeCell ref="A37:N37"/>
    <mergeCell ref="O37:P37"/>
    <mergeCell ref="A39:N40"/>
    <mergeCell ref="O39:P40"/>
    <mergeCell ref="Q39:T39"/>
    <mergeCell ref="U39:U40"/>
    <mergeCell ref="V39:V40"/>
    <mergeCell ref="A41:N41"/>
    <mergeCell ref="O41:P41"/>
    <mergeCell ref="A42:N42"/>
    <mergeCell ref="O42:P42"/>
    <mergeCell ref="A43:N43"/>
    <mergeCell ref="O43:P43"/>
    <mergeCell ref="A44:N44"/>
    <mergeCell ref="O44:P44"/>
    <mergeCell ref="A45:N45"/>
    <mergeCell ref="O45:P45"/>
    <mergeCell ref="A46:N46"/>
    <mergeCell ref="O46:P46"/>
    <mergeCell ref="H52:R52"/>
    <mergeCell ref="H53:R53"/>
    <mergeCell ref="H54:R54"/>
    <mergeCell ref="H55:R55"/>
    <mergeCell ref="A47:N47"/>
    <mergeCell ref="O47:P47"/>
    <mergeCell ref="A48:N48"/>
    <mergeCell ref="O48:P48"/>
    <mergeCell ref="A49:N49"/>
    <mergeCell ref="O49:P4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4.7109375" style="80" customWidth="1"/>
    <col min="2" max="2" width="36.421875" style="80" customWidth="1"/>
    <col min="3" max="3" width="17.00390625" style="80" customWidth="1"/>
    <col min="4" max="4" width="18.140625" style="80" customWidth="1"/>
    <col min="5" max="5" width="13.8515625" style="80" bestFit="1" customWidth="1"/>
    <col min="6" max="6" width="18.00390625" style="80" customWidth="1"/>
    <col min="7" max="7" width="18.421875" style="80" customWidth="1"/>
    <col min="8" max="8" width="21.140625" style="80" customWidth="1"/>
    <col min="9" max="16384" width="9.140625" style="80" customWidth="1"/>
  </cols>
  <sheetData>
    <row r="1" spans="2:8" ht="48" customHeight="1">
      <c r="B1" s="93" t="s">
        <v>195</v>
      </c>
      <c r="H1" s="83" t="s">
        <v>191</v>
      </c>
    </row>
    <row r="2" spans="1:8" s="81" customFormat="1" ht="25.5">
      <c r="A2" s="165" t="s">
        <v>187</v>
      </c>
      <c r="B2" s="165" t="s">
        <v>188</v>
      </c>
      <c r="C2" s="84" t="s">
        <v>184</v>
      </c>
      <c r="D2" s="84" t="s">
        <v>33</v>
      </c>
      <c r="E2" s="84" t="s">
        <v>185</v>
      </c>
      <c r="F2" s="84" t="s">
        <v>37</v>
      </c>
      <c r="G2" s="84" t="s">
        <v>54</v>
      </c>
      <c r="H2" s="84" t="s">
        <v>186</v>
      </c>
    </row>
    <row r="3" spans="1:8" ht="12.75">
      <c r="A3" s="166"/>
      <c r="B3" s="166"/>
      <c r="C3" s="85" t="s">
        <v>180</v>
      </c>
      <c r="D3" s="85" t="s">
        <v>181</v>
      </c>
      <c r="E3" s="86"/>
      <c r="F3" s="85" t="s">
        <v>182</v>
      </c>
      <c r="G3" s="85" t="s">
        <v>183</v>
      </c>
      <c r="H3" s="86"/>
    </row>
    <row r="4" spans="1:8" ht="12.75">
      <c r="A4" s="166"/>
      <c r="B4" s="166"/>
      <c r="C4" s="94">
        <v>1</v>
      </c>
      <c r="D4" s="94">
        <v>2</v>
      </c>
      <c r="E4" s="94">
        <v>3</v>
      </c>
      <c r="F4" s="94">
        <v>4</v>
      </c>
      <c r="G4" s="94">
        <v>5</v>
      </c>
      <c r="H4" s="94">
        <v>6</v>
      </c>
    </row>
    <row r="5" spans="1:8" ht="33.75" customHeight="1">
      <c r="A5" s="87">
        <v>1</v>
      </c>
      <c r="B5" s="88" t="s">
        <v>189</v>
      </c>
      <c r="C5" s="89">
        <v>19826989</v>
      </c>
      <c r="D5" s="89">
        <v>214013</v>
      </c>
      <c r="E5" s="89">
        <f>C5-D5</f>
        <v>19612976</v>
      </c>
      <c r="F5" s="89">
        <v>22400730</v>
      </c>
      <c r="G5" s="89">
        <v>0</v>
      </c>
      <c r="H5" s="89">
        <f>E5-F5-G5</f>
        <v>-2787754</v>
      </c>
    </row>
    <row r="6" spans="1:8" s="90" customFormat="1" ht="43.5" customHeight="1">
      <c r="A6" s="168">
        <v>2</v>
      </c>
      <c r="B6" s="167" t="s">
        <v>190</v>
      </c>
      <c r="C6" s="91" t="s">
        <v>192</v>
      </c>
      <c r="D6" s="91" t="s">
        <v>193</v>
      </c>
      <c r="E6" s="91" t="s">
        <v>194</v>
      </c>
      <c r="F6" s="92"/>
      <c r="G6" s="92"/>
      <c r="H6" s="92"/>
    </row>
    <row r="7" spans="1:8" ht="30.75" customHeight="1">
      <c r="A7" s="166"/>
      <c r="B7" s="167"/>
      <c r="C7" s="89">
        <f>SUM(H5)</f>
        <v>-2787754</v>
      </c>
      <c r="D7" s="89">
        <v>100000</v>
      </c>
      <c r="E7" s="95">
        <f>C7/D7*1000</f>
        <v>-27877.54</v>
      </c>
      <c r="F7" s="86"/>
      <c r="G7" s="86"/>
      <c r="H7" s="86"/>
    </row>
    <row r="8" ht="12.75"/>
    <row r="9" ht="12.75"/>
    <row r="11" spans="2:4" ht="12.75">
      <c r="B11" s="97" t="s">
        <v>63</v>
      </c>
      <c r="D11" s="82" t="s">
        <v>201</v>
      </c>
    </row>
    <row r="13" spans="2:4" ht="12.75">
      <c r="B13" s="97" t="s">
        <v>196</v>
      </c>
      <c r="C13" s="82"/>
      <c r="D13" s="82" t="s">
        <v>197</v>
      </c>
    </row>
  </sheetData>
  <sheetProtection/>
  <mergeCells count="4">
    <mergeCell ref="B2:B4"/>
    <mergeCell ref="A2:A4"/>
    <mergeCell ref="B6:B7"/>
    <mergeCell ref="A6:A7"/>
  </mergeCells>
  <printOptions/>
  <pageMargins left="0.31496062992125984" right="0" top="0.35433070866141736" bottom="0" header="0.31496062992125984" footer="0.31496062992125984"/>
  <pageSetup fitToHeight="1" fitToWidth="1"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Айкерим Кунанбаева</dc:creator>
  <cp:keywords/>
  <dc:description/>
  <cp:lastModifiedBy>User</cp:lastModifiedBy>
  <cp:lastPrinted>2017-11-21T07:03:42Z</cp:lastPrinted>
  <dcterms:created xsi:type="dcterms:W3CDTF">2017-09-13T13:31:32Z</dcterms:created>
  <dcterms:modified xsi:type="dcterms:W3CDTF">2017-11-21T08:46:41Z</dcterms:modified>
  <cp:category/>
  <cp:version/>
  <cp:contentType/>
  <cp:contentStatus/>
</cp:coreProperties>
</file>