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 activeTab="1"/>
  </bookViews>
  <sheets>
    <sheet name="Баланс" sheetId="2" r:id="rId1"/>
    <sheet name="ОПИУ" sheetId="3" r:id="rId2"/>
    <sheet name="ДДС" sheetId="1" r:id="rId3"/>
    <sheet name="Капитал" sheetId="4" r:id="rId4"/>
  </sheets>
  <calcPr calcId="144525" refMode="R1C1"/>
</workbook>
</file>

<file path=xl/calcChain.xml><?xml version="1.0" encoding="utf-8"?>
<calcChain xmlns="http://schemas.openxmlformats.org/spreadsheetml/2006/main">
  <c r="C51" i="1" l="1"/>
  <c r="B51" i="1"/>
  <c r="D9" i="4" l="1"/>
  <c r="D49" i="2" l="1"/>
  <c r="D26" i="2"/>
  <c r="C26" i="2"/>
  <c r="B53" i="1" l="1"/>
  <c r="C49" i="2" l="1"/>
  <c r="C17" i="2" l="1"/>
  <c r="C29" i="2" l="1"/>
  <c r="C28" i="2" l="1"/>
  <c r="C13" i="4"/>
  <c r="B13" i="4"/>
  <c r="C9" i="4"/>
  <c r="B9" i="4"/>
  <c r="B50" i="1"/>
  <c r="C50" i="1"/>
  <c r="C45" i="1"/>
  <c r="B45" i="1"/>
  <c r="D8" i="3"/>
  <c r="D14" i="3" s="1"/>
  <c r="D17" i="3" s="1"/>
  <c r="C8" i="3"/>
  <c r="D40" i="2"/>
  <c r="C40" i="2"/>
  <c r="C51" i="2" s="1"/>
  <c r="C34" i="2"/>
  <c r="D19" i="3" l="1"/>
  <c r="D20" i="3" s="1"/>
  <c r="C14" i="3"/>
  <c r="C17" i="3" s="1"/>
  <c r="C19" i="3" s="1"/>
  <c r="C21" i="1"/>
  <c r="C31" i="1" s="1"/>
  <c r="C50" i="2"/>
  <c r="C36" i="1" l="1"/>
  <c r="C20" i="3"/>
  <c r="D13" i="4" s="1"/>
  <c r="E8" i="4"/>
  <c r="E9" i="4" s="1"/>
  <c r="C54" i="1" l="1"/>
  <c r="B21" i="1"/>
  <c r="D17" i="2"/>
  <c r="D34" i="2"/>
  <c r="D28" i="2"/>
  <c r="B31" i="1" l="1"/>
  <c r="B36" i="1" s="1"/>
  <c r="B54" i="1" s="1"/>
  <c r="E13" i="4"/>
  <c r="D50" i="2"/>
  <c r="D29" i="2"/>
  <c r="D51" i="2" s="1"/>
</calcChain>
</file>

<file path=xl/sharedStrings.xml><?xml version="1.0" encoding="utf-8"?>
<sst xmlns="http://schemas.openxmlformats.org/spreadsheetml/2006/main" count="191" uniqueCount="138">
  <si>
    <t>В тысячах казахстанских тенге</t>
  </si>
  <si>
    <t>Движение денежных средств от операционной деятельности</t>
  </si>
  <si>
    <t>Убыток до налогообложения:</t>
  </si>
  <si>
    <t>Корректировкина:</t>
  </si>
  <si>
    <t>износ и амортизацию</t>
  </si>
  <si>
    <t>убыток от выбытия основных средств и других долгосрочных активов</t>
  </si>
  <si>
    <t>доходы от финансирования</t>
  </si>
  <si>
    <t>резерв по неиспользованным отпускам</t>
  </si>
  <si>
    <t>убыток от обесценения нефинансовых активов</t>
  </si>
  <si>
    <t>нереализованная курсовая разница</t>
  </si>
  <si>
    <t>излишки и безвозмездно полученные активы</t>
  </si>
  <si>
    <t>-</t>
  </si>
  <si>
    <t>прочие</t>
  </si>
  <si>
    <t>Денежные средства от операционной деятельности до изменений в оборотном капитале</t>
  </si>
  <si>
    <t>изменение торговой и прочей дебиторской задолженности</t>
  </si>
  <si>
    <t>изменение товарно-материальных запасов</t>
  </si>
  <si>
    <t>изменение прочих оборотных активов</t>
  </si>
  <si>
    <t>изменение текущих налоговых активов</t>
  </si>
  <si>
    <t>изменение торговой и прочей кредиторской задолженности</t>
  </si>
  <si>
    <t>изменение прочих налогов к уплате</t>
  </si>
  <si>
    <t>Чистая сумма денежных средств от операционной деятельности до подоходного налога и процентов</t>
  </si>
  <si>
    <t>проценты полученные</t>
  </si>
  <si>
    <t>проценты уплаченные</t>
  </si>
  <si>
    <t>уплаченный подоходный налог</t>
  </si>
  <si>
    <t>Чистые денежные средства от операционной деятельности</t>
  </si>
  <si>
    <t>Движение денежных средств от инвестиционной деятельности</t>
  </si>
  <si>
    <t>возврат / (размещение) депозитов, нетто</t>
  </si>
  <si>
    <t>поступление от продажи основных средств</t>
  </si>
  <si>
    <t>приобретение основных средств, горнорудных и других долгосрочных активов</t>
  </si>
  <si>
    <t>Чистые денежные средства от инвестиционной деятельности</t>
  </si>
  <si>
    <t>Движение денежных средств от финансовой деятельности</t>
  </si>
  <si>
    <t>Чистые денежные средства от финансовой деятельности</t>
  </si>
  <si>
    <t>Чистое увеличение (уменьшение) денежных средств и их эквивалентов</t>
  </si>
  <si>
    <t>Влияние изменений обменного курса на сальдо денежных средств в иностранной валюте</t>
  </si>
  <si>
    <t>Денежные средства и их эквиваленты на начало периода</t>
  </si>
  <si>
    <t>Денежные средства и их эквиваленты на конец периода</t>
  </si>
  <si>
    <t>Примечания*</t>
  </si>
  <si>
    <t>АКТИВЫ</t>
  </si>
  <si>
    <t>Внеоборотные активы</t>
  </si>
  <si>
    <t>Горнорудные активы</t>
  </si>
  <si>
    <t>Основные средства</t>
  </si>
  <si>
    <t>Незавершенное строительство</t>
  </si>
  <si>
    <t>Нематериальные активы</t>
  </si>
  <si>
    <t>Авансы, выданные за долгосрочные активы</t>
  </si>
  <si>
    <t>Инвестиции в долевые инструменты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</si>
  <si>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</si>
  <si>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</si>
  <si>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</si>
  <si>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</si>
  <si>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Торговая и прочая дебиторская задолженность</t>
  </si>
  <si>
    <t>Предоплата по подоходному налогу</t>
  </si>
  <si>
    <t>Текущие налоговые активы</t>
  </si>
  <si>
    <t>Прочие оборотные активы</t>
  </si>
  <si>
    <t>Денежные средства и их эквиваленты</t>
  </si>
  <si>
    <t>Долгосрочные активы, предназначенные для продажи</t>
  </si>
  <si>
    <t>Итого краткосрочные активы</t>
  </si>
  <si>
    <t>ИТОГО АКТИВЫ</t>
  </si>
  <si>
    <t>КАПИТАЛ И ОБЯЗАТЕЛЬСТВА</t>
  </si>
  <si>
    <t>Капитал</t>
  </si>
  <si>
    <t>Уставный капитал</t>
  </si>
  <si>
    <t>Непокрытый убыток</t>
  </si>
  <si>
    <t>ИТОГО КАПИТАЛ</t>
  </si>
  <si>
    <t>Долгосрочные обязательства</t>
  </si>
  <si>
    <t>Торговая кредиторская задолженность</t>
  </si>
  <si>
    <t>Займы полученные</t>
  </si>
  <si>
    <t>Долгосрочные оценочные обязательства</t>
  </si>
  <si>
    <t>Итого долгосрочные обязательства</t>
  </si>
  <si>
    <t>Текущие обязательства</t>
  </si>
  <si>
    <t>Торговая и прочая кредиторская задолженность</t>
  </si>
  <si>
    <t>Обязательства по подоходному налогу</t>
  </si>
  <si>
    <t>Прочие налоги к уплате</t>
  </si>
  <si>
    <t>Итого текущие обязательства</t>
  </si>
  <si>
    <t>ИТОГО СОБСТВЕННЫЙ КАПИТАЛ И ОБЯЗАТЕЛЬСТВА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</si>
  <si>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</si>
  <si>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</si>
  <si>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</si>
  <si>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</si>
  <si>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</si>
  <si>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</si>
  <si>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</si>
  <si>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 / (убыток)</t>
  </si>
  <si>
    <t>Доходы от финансирования</t>
  </si>
  <si>
    <t>Расходы от финансирования</t>
  </si>
  <si>
    <t>Убыток до налогообложения</t>
  </si>
  <si>
    <t>Расходы по подоходному налогу</t>
  </si>
  <si>
    <t>Убыток за год</t>
  </si>
  <si>
    <t xml:space="preserve">Уставный капитал </t>
  </si>
  <si>
    <t>Изъятый капитал</t>
  </si>
  <si>
    <t>Итого</t>
  </si>
  <si>
    <t>АО "Шубарколь Премиум"</t>
  </si>
  <si>
    <t>Генеральный директор</t>
  </si>
  <si>
    <t>Балансовая стоимость акций, тенге</t>
  </si>
  <si>
    <t>Краткосрочные оценочные обязательства</t>
  </si>
  <si>
    <t>Главный бухгалтер</t>
  </si>
  <si>
    <t>Главного бухгалтер</t>
  </si>
  <si>
    <t>Займы выданные</t>
  </si>
  <si>
    <t>Отложенное налоговое обязательство</t>
  </si>
  <si>
    <t>Обязательства по договору</t>
  </si>
  <si>
    <t>Совокупный убыток за период</t>
  </si>
  <si>
    <t>изменение обязательств по договору</t>
  </si>
  <si>
    <t>Финансовый директор</t>
  </si>
  <si>
    <t>_________________  Дауытқазы М.Д.</t>
  </si>
  <si>
    <t>Нераспределенная прибыль</t>
  </si>
  <si>
    <t>Дивиденды к выплате</t>
  </si>
  <si>
    <t>дивиденды полученные</t>
  </si>
  <si>
    <t>возврат займов</t>
  </si>
  <si>
    <t>выдача займов</t>
  </si>
  <si>
    <t>приобретение доли участия в других организациях</t>
  </si>
  <si>
    <t>выплата дивидендов</t>
  </si>
  <si>
    <t>Остаток на 31 марта 2023 года</t>
  </si>
  <si>
    <t>Отчёт о финансовом положении</t>
  </si>
  <si>
    <t>Отчёт о совокупном доходе</t>
  </si>
  <si>
    <t>Отчёт о движении денежных средств</t>
  </si>
  <si>
    <t>Отчёт об изменениях в капитале</t>
  </si>
  <si>
    <t>По состоянию на 31 марта 2024 года</t>
  </si>
  <si>
    <t>Отложенные налоговые активы</t>
  </si>
  <si>
    <t>За 3 месяца, закончившихся 31 марта 2024 года</t>
  </si>
  <si>
    <t>3 мес.2024г</t>
  </si>
  <si>
    <t>3 мес 2023г.</t>
  </si>
  <si>
    <t>Доля в убытке от ассоциированной компании</t>
  </si>
  <si>
    <t>изменение прочих внеоборотных активов</t>
  </si>
  <si>
    <t>изменение дивидендов к выплате</t>
  </si>
  <si>
    <t>авансы выплаченные под долгосрочные активы</t>
  </si>
  <si>
    <t>Остаток на 01 января 2023 года</t>
  </si>
  <si>
    <t>Убыток за 3 месяца 2023 года</t>
  </si>
  <si>
    <t>Остаток на 01января 2024 года</t>
  </si>
  <si>
    <t>Прибыль и совокупный доход за 3 месяца 2024 года</t>
  </si>
  <si>
    <t>Корректировка прошлых лет</t>
  </si>
  <si>
    <t>Остаток на 31 марта 2024 года</t>
  </si>
  <si>
    <t>_________________ Омаров Н.А.</t>
  </si>
  <si>
    <t>_________________ Лита Т.Н.</t>
  </si>
  <si>
    <t>_________________Лита Т.Н.</t>
  </si>
  <si>
    <t xml:space="preserve">расходы по финансированию </t>
  </si>
  <si>
    <t xml:space="preserve">доходы от списания обязательств </t>
  </si>
  <si>
    <t>убыток от обесценения финансовых активов</t>
  </si>
  <si>
    <t xml:space="preserve">получение займов </t>
  </si>
  <si>
    <t xml:space="preserve">погашение займов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</si>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</sst>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/>
    <xf numFmtId="0" fontId="3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right" vertical="top" wrapText="1"/>
    </xf>
    <xf numFmtId="3" fontId="0" fillId="0" borderId="0" xfId="0" applyNumberFormat="1"/>
    <xf numFmtId="3" fontId="3" fillId="0" borderId="1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justify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justify"/>
    </xf>
    <xf numFmtId="3" fontId="3" fillId="0" borderId="2" xfId="0" applyNumberFormat="1" applyFont="1" applyBorder="1" applyAlignment="1">
      <alignment horizontal="justify" wrapText="1"/>
    </xf>
    <xf numFmtId="0" fontId="1" fillId="0" borderId="0" xfId="0" applyFont="1" applyAlignment="1">
      <alignment horizontal="justify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left" vertical="top"/>
    </xf>
    <xf numFmtId="3" fontId="1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5" fillId="0" borderId="0" xfId="0" applyFont="1"/>
    <xf numFmtId="0" fontId="3" fillId="0" borderId="0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right" wrapText="1"/>
    </xf>
    <xf numFmtId="3" fontId="1" fillId="2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left" vertical="top" wrapText="1"/>
    </xf>
    <xf numFmtId="3" fontId="1" fillId="2" borderId="0" xfId="0" applyNumberFormat="1" applyFont="1" applyFill="1" applyAlignment="1">
      <alignment horizontal="right" vertical="top"/>
    </xf>
  </cellXfs>
  <cellStyles count="2">
    <cellStyle name="Обычный" xfId="0" builtinId="0"/>
    <cellStyle name="Обычный 10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6"/>
  <sheetViews>
    <sheetView topLeftCell="A13" workbookViewId="0">
      <selection activeCell="B53" sqref="B53"/>
    </sheetView>
  </sheetViews>
  <sheetFormatPr defaultRowHeight="15" x14ac:dyDescent="0.25"/>
  <cols>
    <col min="1" max="1" width="44.42578125" customWidth="1"/>
    <col min="2" max="2" width="12.140625" customWidth="1"/>
    <col min="3" max="4" width="12.7109375" style="26" customWidth="1"/>
    <col min="6" max="6" width="9.85546875" bestFit="1" customWidth="1"/>
    <col min="7" max="7" width="13.7109375" customWidth="1"/>
    <col min="8" max="8" width="13.42578125" customWidth="1"/>
    <col min="9" max="9" width="12" customWidth="1"/>
  </cols>
  <sheetData>
    <row r="2" spans="1:9" x14ac:dyDescent="0.25">
      <c r="A2" s="50" t="s">
        <v>89</v>
      </c>
    </row>
    <row r="3" spans="1:9" x14ac:dyDescent="0.25">
      <c r="A3" t="s">
        <v>110</v>
      </c>
    </row>
    <row r="4" spans="1:9" x14ac:dyDescent="0.25">
      <c r="A4" t="s">
        <v>114</v>
      </c>
    </row>
    <row r="5" spans="1:9" ht="15.75" thickBot="1" x14ac:dyDescent="0.3"/>
    <row r="6" spans="1:9" ht="15.75" thickBot="1" x14ac:dyDescent="0.3">
      <c r="A6" s="8" t="s">
        <v>0</v>
      </c>
      <c r="B6" s="9" t="s">
        <v>36</v>
      </c>
      <c r="C6" s="25">
        <v>45382</v>
      </c>
      <c r="D6" s="25">
        <v>45291</v>
      </c>
    </row>
    <row r="7" spans="1:9" ht="15.75" thickBot="1" x14ac:dyDescent="0.3">
      <c r="A7" s="10" t="s">
        <v>37</v>
      </c>
      <c r="B7" s="11"/>
      <c r="C7" s="28"/>
      <c r="D7" s="28"/>
    </row>
    <row r="8" spans="1:9" ht="15.75" thickBot="1" x14ac:dyDescent="0.3">
      <c r="A8" s="10" t="s">
        <v>38</v>
      </c>
      <c r="B8" s="12"/>
      <c r="C8" s="28"/>
      <c r="D8" s="28"/>
    </row>
    <row r="9" spans="1:9" x14ac:dyDescent="0.25">
      <c r="A9" s="13" t="s">
        <v>39</v>
      </c>
      <c r="B9" s="14">
        <v>9</v>
      </c>
      <c r="C9" s="53">
        <v>5713075</v>
      </c>
      <c r="D9" s="53">
        <v>5723754</v>
      </c>
      <c r="F9" s="29"/>
      <c r="G9" s="29"/>
      <c r="H9" s="29"/>
      <c r="I9" s="29"/>
    </row>
    <row r="10" spans="1:9" x14ac:dyDescent="0.25">
      <c r="A10" s="13" t="s">
        <v>40</v>
      </c>
      <c r="B10" s="14">
        <v>10</v>
      </c>
      <c r="C10" s="53">
        <v>10918077</v>
      </c>
      <c r="D10" s="53">
        <v>11138844</v>
      </c>
      <c r="F10" s="29"/>
      <c r="G10" s="29"/>
      <c r="H10" s="29"/>
      <c r="I10" s="29"/>
    </row>
    <row r="11" spans="1:9" x14ac:dyDescent="0.25">
      <c r="A11" s="13" t="s">
        <v>41</v>
      </c>
      <c r="B11" s="14">
        <v>11</v>
      </c>
      <c r="C11" s="53">
        <v>330813</v>
      </c>
      <c r="D11" s="53">
        <v>323950</v>
      </c>
      <c r="F11" s="29"/>
      <c r="G11" s="29"/>
      <c r="H11" s="29"/>
      <c r="I11" s="29"/>
    </row>
    <row r="12" spans="1:9" x14ac:dyDescent="0.25">
      <c r="A12" s="13" t="s">
        <v>42</v>
      </c>
      <c r="B12" s="14">
        <v>12</v>
      </c>
      <c r="C12" s="53">
        <v>146543</v>
      </c>
      <c r="D12" s="53">
        <v>149080</v>
      </c>
      <c r="F12" s="29"/>
      <c r="G12" s="29"/>
      <c r="H12" s="29"/>
      <c r="I12" s="29"/>
    </row>
    <row r="13" spans="1:9" x14ac:dyDescent="0.25">
      <c r="A13" s="13" t="s">
        <v>43</v>
      </c>
      <c r="B13" s="15"/>
      <c r="C13" s="53">
        <v>2051719</v>
      </c>
      <c r="D13" s="53">
        <v>2097443</v>
      </c>
      <c r="H13" s="29"/>
      <c r="I13" s="29"/>
    </row>
    <row r="14" spans="1:9" x14ac:dyDescent="0.25">
      <c r="A14" s="13" t="s">
        <v>44</v>
      </c>
      <c r="B14" s="14">
        <v>13</v>
      </c>
      <c r="C14" s="53">
        <v>48050</v>
      </c>
      <c r="D14" s="53">
        <v>48277</v>
      </c>
      <c r="F14" s="29"/>
      <c r="G14" s="29"/>
      <c r="H14" s="29"/>
      <c r="I14" s="29"/>
    </row>
    <row r="15" spans="1:9" x14ac:dyDescent="0.25">
      <c r="A15" s="13" t="s">
        <v>115</v>
      </c>
      <c r="B15" s="14"/>
      <c r="C15" s="53">
        <v>9339</v>
      </c>
      <c r="D15" s="53">
        <v>0</v>
      </c>
      <c r="F15" s="29"/>
      <c r="G15" s="29"/>
      <c r="H15" s="29"/>
      <c r="I15" s="29"/>
    </row>
    <row r="16" spans="1:9" ht="15.75" thickBot="1" x14ac:dyDescent="0.3">
      <c r="A16" s="13" t="s">
        <v>45</v>
      </c>
      <c r="B16" s="14">
        <v>14</v>
      </c>
      <c r="C16" s="53">
        <v>11036948</v>
      </c>
      <c r="D16" s="53">
        <v>10982868</v>
      </c>
      <c r="F16" s="29"/>
      <c r="G16" s="29"/>
      <c r="H16" s="29"/>
      <c r="I16" s="29"/>
    </row>
    <row r="17" spans="1:9" ht="15.75" thickBot="1" x14ac:dyDescent="0.3">
      <c r="A17" s="16" t="s">
        <v>46</v>
      </c>
      <c r="B17" s="17"/>
      <c r="C17" s="30">
        <f>SUM(C9:C16)</f>
        <v>30254564</v>
      </c>
      <c r="D17" s="30">
        <f>SUM(D9:D16)</f>
        <v>30464216</v>
      </c>
      <c r="F17" s="29"/>
      <c r="G17" s="29"/>
      <c r="H17" s="29"/>
      <c r="I17" s="29"/>
    </row>
    <row r="18" spans="1:9" ht="15.75" thickBot="1" x14ac:dyDescent="0.3">
      <c r="A18" s="10" t="s">
        <v>47</v>
      </c>
      <c r="B18" s="18"/>
      <c r="C18" s="28"/>
      <c r="D18" s="28"/>
    </row>
    <row r="19" spans="1:9" x14ac:dyDescent="0.25">
      <c r="A19" s="13" t="s">
        <v>48</v>
      </c>
      <c r="B19" s="14">
        <v>7</v>
      </c>
      <c r="C19" s="29">
        <v>6190430</v>
      </c>
      <c r="D19" s="29">
        <v>5086371</v>
      </c>
    </row>
    <row r="20" spans="1:9" x14ac:dyDescent="0.25">
      <c r="A20" s="13" t="s">
        <v>49</v>
      </c>
      <c r="B20" s="14">
        <v>6</v>
      </c>
      <c r="C20" s="29">
        <v>30779200</v>
      </c>
      <c r="D20" s="29">
        <v>34443339</v>
      </c>
    </row>
    <row r="21" spans="1:9" x14ac:dyDescent="0.25">
      <c r="A21" s="13" t="s">
        <v>50</v>
      </c>
      <c r="B21" s="15"/>
      <c r="C21" s="29">
        <v>6078366</v>
      </c>
      <c r="D21" s="29">
        <v>4889782</v>
      </c>
    </row>
    <row r="22" spans="1:9" x14ac:dyDescent="0.25">
      <c r="A22" s="13" t="s">
        <v>51</v>
      </c>
      <c r="B22" s="15"/>
      <c r="C22" s="29">
        <v>198899</v>
      </c>
      <c r="D22" s="29">
        <v>67054</v>
      </c>
    </row>
    <row r="23" spans="1:9" x14ac:dyDescent="0.25">
      <c r="A23" s="13" t="s">
        <v>52</v>
      </c>
      <c r="B23" s="15">
        <v>8</v>
      </c>
      <c r="C23" s="29">
        <v>561207</v>
      </c>
      <c r="D23" s="29">
        <v>598683</v>
      </c>
    </row>
    <row r="24" spans="1:9" x14ac:dyDescent="0.25">
      <c r="A24" s="13" t="s">
        <v>95</v>
      </c>
      <c r="B24" s="15"/>
      <c r="C24" s="29">
        <v>170526</v>
      </c>
      <c r="D24" s="29">
        <v>170111</v>
      </c>
    </row>
    <row r="25" spans="1:9" ht="15.75" thickBot="1" x14ac:dyDescent="0.3">
      <c r="A25" s="13" t="s">
        <v>53</v>
      </c>
      <c r="B25" s="14">
        <v>5</v>
      </c>
      <c r="C25" s="29">
        <v>77385</v>
      </c>
      <c r="D25" s="29">
        <v>238616</v>
      </c>
    </row>
    <row r="26" spans="1:9" ht="15.75" thickBot="1" x14ac:dyDescent="0.3">
      <c r="A26" s="16"/>
      <c r="B26" s="17"/>
      <c r="C26" s="30">
        <f>SUM(C19:C25)</f>
        <v>44056013</v>
      </c>
      <c r="D26" s="30">
        <f>SUM(D19:D25)</f>
        <v>45493956</v>
      </c>
    </row>
    <row r="27" spans="1:9" ht="25.5" thickBot="1" x14ac:dyDescent="0.3">
      <c r="A27" s="13" t="s">
        <v>54</v>
      </c>
      <c r="B27" s="15"/>
      <c r="C27" s="29" t="s">
        <v>11</v>
      </c>
      <c r="D27" s="29"/>
    </row>
    <row r="28" spans="1:9" ht="15.75" thickBot="1" x14ac:dyDescent="0.3">
      <c r="A28" s="16" t="s">
        <v>55</v>
      </c>
      <c r="B28" s="17"/>
      <c r="C28" s="30">
        <f>C26</f>
        <v>44056013</v>
      </c>
      <c r="D28" s="30">
        <f>D26</f>
        <v>45493956</v>
      </c>
    </row>
    <row r="29" spans="1:9" ht="15.75" thickBot="1" x14ac:dyDescent="0.3">
      <c r="A29" s="10" t="s">
        <v>56</v>
      </c>
      <c r="B29" s="18"/>
      <c r="C29" s="31">
        <f>C17+C26</f>
        <v>74310577</v>
      </c>
      <c r="D29" s="31">
        <f>D17+D26</f>
        <v>75958172</v>
      </c>
    </row>
    <row r="30" spans="1:9" ht="15.75" thickBot="1" x14ac:dyDescent="0.3">
      <c r="A30" s="10" t="s">
        <v>57</v>
      </c>
      <c r="B30" s="18"/>
      <c r="C30" s="32"/>
      <c r="D30" s="32"/>
    </row>
    <row r="31" spans="1:9" ht="15.75" thickBot="1" x14ac:dyDescent="0.3">
      <c r="A31" s="10" t="s">
        <v>58</v>
      </c>
      <c r="B31" s="18"/>
      <c r="C31" s="32"/>
      <c r="D31" s="32"/>
    </row>
    <row r="32" spans="1:9" x14ac:dyDescent="0.25">
      <c r="A32" s="13" t="s">
        <v>59</v>
      </c>
      <c r="B32" s="14"/>
      <c r="C32" s="29">
        <v>9501015</v>
      </c>
      <c r="D32" s="29">
        <v>9501015</v>
      </c>
    </row>
    <row r="33" spans="1:4" ht="15.75" thickBot="1" x14ac:dyDescent="0.3">
      <c r="A33" s="13" t="s">
        <v>102</v>
      </c>
      <c r="B33" s="15"/>
      <c r="C33" s="29">
        <v>28963937</v>
      </c>
      <c r="D33" s="29">
        <v>34651961</v>
      </c>
    </row>
    <row r="34" spans="1:4" ht="15.75" thickBot="1" x14ac:dyDescent="0.3">
      <c r="A34" s="16" t="s">
        <v>61</v>
      </c>
      <c r="B34" s="17"/>
      <c r="C34" s="30">
        <f>SUM(C32:C33)</f>
        <v>38464952</v>
      </c>
      <c r="D34" s="30">
        <f>SUM(D32:D33)</f>
        <v>44152976</v>
      </c>
    </row>
    <row r="35" spans="1:4" ht="15.75" thickBot="1" x14ac:dyDescent="0.3">
      <c r="A35" s="10" t="s">
        <v>62</v>
      </c>
      <c r="B35" s="18"/>
      <c r="C35" s="33"/>
      <c r="D35" s="33"/>
    </row>
    <row r="36" spans="1:4" x14ac:dyDescent="0.25">
      <c r="A36" s="13" t="s">
        <v>63</v>
      </c>
      <c r="B36" s="14">
        <v>15</v>
      </c>
      <c r="C36" s="29"/>
      <c r="D36" s="29"/>
    </row>
    <row r="37" spans="1:4" x14ac:dyDescent="0.25">
      <c r="A37" s="13" t="s">
        <v>64</v>
      </c>
      <c r="B37" s="14">
        <v>16</v>
      </c>
      <c r="C37" s="29"/>
      <c r="D37" s="29"/>
    </row>
    <row r="38" spans="1:4" x14ac:dyDescent="0.25">
      <c r="A38" s="13" t="s">
        <v>96</v>
      </c>
      <c r="B38" s="14"/>
      <c r="C38" s="29">
        <v>304992</v>
      </c>
      <c r="D38" s="29">
        <v>304992</v>
      </c>
    </row>
    <row r="39" spans="1:4" ht="15.75" thickBot="1" x14ac:dyDescent="0.3">
      <c r="A39" s="13" t="s">
        <v>65</v>
      </c>
      <c r="B39" s="14">
        <v>21</v>
      </c>
      <c r="C39" s="29">
        <v>1748476</v>
      </c>
      <c r="D39" s="29">
        <v>1748476</v>
      </c>
    </row>
    <row r="40" spans="1:4" ht="15.75" thickBot="1" x14ac:dyDescent="0.3">
      <c r="A40" s="16" t="s">
        <v>66</v>
      </c>
      <c r="B40" s="17"/>
      <c r="C40" s="30">
        <f>SUM(C36:C39)</f>
        <v>2053468</v>
      </c>
      <c r="D40" s="30">
        <f>SUM(D36:D39)</f>
        <v>2053468</v>
      </c>
    </row>
    <row r="41" spans="1:4" ht="15.75" thickBot="1" x14ac:dyDescent="0.3">
      <c r="A41" s="10" t="s">
        <v>67</v>
      </c>
      <c r="B41" s="18"/>
      <c r="C41" s="28"/>
      <c r="D41" s="28"/>
    </row>
    <row r="42" spans="1:4" x14ac:dyDescent="0.25">
      <c r="A42" s="13" t="s">
        <v>68</v>
      </c>
      <c r="B42" s="14">
        <v>15.19</v>
      </c>
      <c r="C42" s="29">
        <v>10850676</v>
      </c>
      <c r="D42" s="29">
        <v>9392298</v>
      </c>
    </row>
    <row r="43" spans="1:4" x14ac:dyDescent="0.25">
      <c r="A43" s="13" t="s">
        <v>97</v>
      </c>
      <c r="B43" s="14">
        <v>15</v>
      </c>
      <c r="C43" s="29">
        <v>2406397</v>
      </c>
      <c r="D43" s="29">
        <v>3988441</v>
      </c>
    </row>
    <row r="44" spans="1:4" x14ac:dyDescent="0.25">
      <c r="A44" s="13" t="s">
        <v>92</v>
      </c>
      <c r="B44" s="14">
        <v>19</v>
      </c>
      <c r="C44" s="29"/>
      <c r="D44" s="29"/>
    </row>
    <row r="45" spans="1:4" x14ac:dyDescent="0.25">
      <c r="A45" s="13" t="s">
        <v>64</v>
      </c>
      <c r="B45" s="14">
        <v>16</v>
      </c>
      <c r="C45" s="29">
        <v>19366055</v>
      </c>
      <c r="D45" s="29">
        <v>15744455</v>
      </c>
    </row>
    <row r="46" spans="1:4" x14ac:dyDescent="0.25">
      <c r="A46" s="13" t="s">
        <v>69</v>
      </c>
      <c r="B46" s="15"/>
      <c r="C46" s="29">
        <v>150829</v>
      </c>
      <c r="D46" s="29"/>
    </row>
    <row r="47" spans="1:4" x14ac:dyDescent="0.25">
      <c r="A47" s="13" t="s">
        <v>70</v>
      </c>
      <c r="B47" s="14">
        <v>17.18</v>
      </c>
      <c r="C47" s="29">
        <v>339236</v>
      </c>
      <c r="D47" s="29">
        <v>626534</v>
      </c>
    </row>
    <row r="48" spans="1:4" ht="15.75" thickBot="1" x14ac:dyDescent="0.3">
      <c r="A48" s="13" t="s">
        <v>103</v>
      </c>
      <c r="B48" s="52">
        <v>20</v>
      </c>
      <c r="C48" s="53">
        <v>678964</v>
      </c>
      <c r="D48" s="53"/>
    </row>
    <row r="49" spans="1:4" ht="15.75" thickBot="1" x14ac:dyDescent="0.3">
      <c r="A49" s="16" t="s">
        <v>71</v>
      </c>
      <c r="B49" s="19"/>
      <c r="C49" s="30">
        <f>SUM(C42:C48)</f>
        <v>33792157</v>
      </c>
      <c r="D49" s="30">
        <f>SUM(D42:D48)</f>
        <v>29751728</v>
      </c>
    </row>
    <row r="50" spans="1:4" ht="24.75" x14ac:dyDescent="0.25">
      <c r="A50" s="35" t="s">
        <v>72</v>
      </c>
      <c r="B50" s="36"/>
      <c r="C50" s="37">
        <f>C34+C40+C49</f>
        <v>74310577</v>
      </c>
      <c r="D50" s="37">
        <f>D34+D40+D49</f>
        <v>75958172</v>
      </c>
    </row>
    <row r="51" spans="1:4" ht="15.75" thickBot="1" x14ac:dyDescent="0.3">
      <c r="A51" s="38" t="s">
        <v>91</v>
      </c>
      <c r="B51" s="39"/>
      <c r="C51" s="40">
        <f>(C29-C12-C40-C49)/4276</f>
        <v>8961.2743217960706</v>
      </c>
      <c r="D51" s="40">
        <f>(D29-D12-D40-D49)/4276</f>
        <v>10290.90177736202</v>
      </c>
    </row>
    <row r="53" spans="1:4" x14ac:dyDescent="0.25">
      <c r="A53" s="3" t="s">
        <v>90</v>
      </c>
      <c r="B53" s="3" t="s">
        <v>129</v>
      </c>
      <c r="C53"/>
      <c r="D53"/>
    </row>
    <row r="54" spans="1:4" x14ac:dyDescent="0.25">
      <c r="A54" s="3"/>
      <c r="B54" s="3"/>
      <c r="C54"/>
      <c r="D54"/>
    </row>
    <row r="55" spans="1:4" x14ac:dyDescent="0.25">
      <c r="A55" s="3" t="s">
        <v>100</v>
      </c>
      <c r="B55" s="3" t="s">
        <v>101</v>
      </c>
      <c r="C55"/>
      <c r="D55"/>
    </row>
    <row r="56" spans="1:4" x14ac:dyDescent="0.25">
      <c r="A56" s="3"/>
      <c r="C56"/>
      <c r="D56"/>
    </row>
    <row r="57" spans="1:4" x14ac:dyDescent="0.25">
      <c r="A57" s="3" t="s">
        <v>93</v>
      </c>
      <c r="B57" s="3" t="s">
        <v>130</v>
      </c>
      <c r="C57"/>
      <c r="D57"/>
    </row>
    <row r="58" spans="1:4" x14ac:dyDescent="0.25">
      <c r="A58" s="34"/>
      <c r="C58"/>
      <c r="D58"/>
    </row>
    <row r="59" spans="1:4" x14ac:dyDescent="0.25">
      <c r="D59"/>
    </row>
    <row r="60" spans="1:4" x14ac:dyDescent="0.25">
      <c r="C60"/>
      <c r="D60"/>
    </row>
    <row r="61" spans="1:4" x14ac:dyDescent="0.25">
      <c r="C61"/>
      <c r="D61"/>
    </row>
    <row r="62" spans="1:4" x14ac:dyDescent="0.25">
      <c r="C62"/>
      <c r="D62"/>
    </row>
    <row r="63" spans="1:4" x14ac:dyDescent="0.25">
      <c r="C63"/>
      <c r="D63"/>
    </row>
    <row r="64" spans="1:4" x14ac:dyDescent="0.25">
      <c r="C64"/>
      <c r="D64"/>
    </row>
    <row r="65" spans="3:4" x14ac:dyDescent="0.25">
      <c r="C65"/>
      <c r="D65"/>
    </row>
    <row r="66" spans="3:4" x14ac:dyDescent="0.25">
      <c r="C66"/>
      <c r="D66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8"/>
  <sheetViews>
    <sheetView tabSelected="1" topLeftCell="A4" workbookViewId="0">
      <selection activeCell="E24" sqref="E24:E25"/>
    </sheetView>
  </sheetViews>
  <sheetFormatPr defaultRowHeight="15" x14ac:dyDescent="0.25"/>
  <cols>
    <col min="1" max="1" width="59.42578125" customWidth="1"/>
    <col min="2" max="2" width="8.7109375" customWidth="1"/>
    <col min="3" max="4" width="11.28515625" customWidth="1"/>
  </cols>
  <sheetData>
    <row r="1" spans="1:4" x14ac:dyDescent="0.25">
      <c r="A1" s="50" t="s">
        <v>89</v>
      </c>
    </row>
    <row r="2" spans="1:4" x14ac:dyDescent="0.25">
      <c r="A2" t="s">
        <v>111</v>
      </c>
    </row>
    <row r="3" spans="1:4" x14ac:dyDescent="0.25">
      <c r="A3" t="s">
        <v>116</v>
      </c>
    </row>
    <row r="4" spans="1:4" ht="15.75" thickBot="1" x14ac:dyDescent="0.3"/>
    <row r="5" spans="1:4" ht="24.75" thickBot="1" x14ac:dyDescent="0.3">
      <c r="A5" s="8" t="s">
        <v>0</v>
      </c>
      <c r="B5" s="9" t="s">
        <v>36</v>
      </c>
      <c r="C5" s="9" t="s">
        <v>117</v>
      </c>
      <c r="D5" s="9" t="s">
        <v>118</v>
      </c>
    </row>
    <row r="6" spans="1:4" x14ac:dyDescent="0.25">
      <c r="A6" s="5" t="s">
        <v>73</v>
      </c>
      <c r="B6" s="20">
        <v>23</v>
      </c>
      <c r="C6" s="41">
        <v>2971828</v>
      </c>
      <c r="D6" s="41">
        <v>19019233</v>
      </c>
    </row>
    <row r="7" spans="1:4" ht="15.75" thickBot="1" x14ac:dyDescent="0.3">
      <c r="A7" s="5" t="s">
        <v>74</v>
      </c>
      <c r="B7" s="20">
        <v>24</v>
      </c>
      <c r="C7" s="41">
        <v>-1270816</v>
      </c>
      <c r="D7" s="41">
        <v>-6323786</v>
      </c>
    </row>
    <row r="8" spans="1:4" ht="15.75" thickBot="1" x14ac:dyDescent="0.3">
      <c r="A8" s="6" t="s">
        <v>75</v>
      </c>
      <c r="B8" s="9"/>
      <c r="C8" s="27">
        <f>SUM(C6:C7)</f>
        <v>1701012</v>
      </c>
      <c r="D8" s="27">
        <f>SUM(D6:D7)</f>
        <v>12695447</v>
      </c>
    </row>
    <row r="9" spans="1:4" x14ac:dyDescent="0.25">
      <c r="A9" s="5" t="s">
        <v>76</v>
      </c>
      <c r="B9" s="20">
        <v>27</v>
      </c>
      <c r="C9" s="41">
        <v>3815842</v>
      </c>
      <c r="D9" s="41">
        <v>434319</v>
      </c>
    </row>
    <row r="10" spans="1:4" x14ac:dyDescent="0.25">
      <c r="A10" s="5" t="s">
        <v>77</v>
      </c>
      <c r="B10" s="20">
        <v>25</v>
      </c>
      <c r="C10" s="41">
        <v>-3323932</v>
      </c>
      <c r="D10" s="41">
        <v>-263824</v>
      </c>
    </row>
    <row r="11" spans="1:4" x14ac:dyDescent="0.25">
      <c r="A11" s="5" t="s">
        <v>78</v>
      </c>
      <c r="B11" s="20">
        <v>26</v>
      </c>
      <c r="C11" s="41">
        <v>-3005829</v>
      </c>
      <c r="D11" s="41">
        <v>-12649074</v>
      </c>
    </row>
    <row r="12" spans="1:4" x14ac:dyDescent="0.25">
      <c r="A12" s="5" t="s">
        <v>119</v>
      </c>
      <c r="B12" s="20"/>
      <c r="C12" s="41">
        <v>-45724</v>
      </c>
      <c r="D12" s="41"/>
    </row>
    <row r="13" spans="1:4" ht="15.75" thickBot="1" x14ac:dyDescent="0.3">
      <c r="A13" s="5" t="s">
        <v>79</v>
      </c>
      <c r="B13" s="20">
        <v>27</v>
      </c>
      <c r="C13" s="41">
        <v>-3961892</v>
      </c>
      <c r="D13" s="41">
        <v>-2383974</v>
      </c>
    </row>
    <row r="14" spans="1:4" ht="15.75" thickBot="1" x14ac:dyDescent="0.3">
      <c r="A14" s="6" t="s">
        <v>80</v>
      </c>
      <c r="B14" s="9"/>
      <c r="C14" s="27">
        <f>SUM(C8:C13)</f>
        <v>-4820523</v>
      </c>
      <c r="D14" s="27">
        <f>SUM(D8:D13)</f>
        <v>-2167106</v>
      </c>
    </row>
    <row r="15" spans="1:4" x14ac:dyDescent="0.25">
      <c r="A15" s="21" t="s">
        <v>81</v>
      </c>
      <c r="B15" s="22">
        <v>28</v>
      </c>
      <c r="C15" s="41">
        <v>988</v>
      </c>
      <c r="D15" s="41">
        <v>14786</v>
      </c>
    </row>
    <row r="16" spans="1:4" ht="15.75" thickBot="1" x14ac:dyDescent="0.3">
      <c r="A16" s="5" t="s">
        <v>82</v>
      </c>
      <c r="B16" s="20">
        <v>29</v>
      </c>
      <c r="C16" s="41">
        <v>-474631</v>
      </c>
      <c r="D16" s="41">
        <v>-167669</v>
      </c>
    </row>
    <row r="17" spans="1:5" ht="15.75" thickBot="1" x14ac:dyDescent="0.3">
      <c r="A17" s="6" t="s">
        <v>83</v>
      </c>
      <c r="B17" s="9"/>
      <c r="C17" s="27">
        <f>SUM(C14:C16)</f>
        <v>-5294166</v>
      </c>
      <c r="D17" s="27">
        <f>SUM(D14:D16)</f>
        <v>-2319989</v>
      </c>
    </row>
    <row r="18" spans="1:5" ht="15.75" thickBot="1" x14ac:dyDescent="0.3">
      <c r="A18" s="5" t="s">
        <v>84</v>
      </c>
      <c r="B18" s="20"/>
      <c r="C18" s="41">
        <v>-167786</v>
      </c>
      <c r="D18" s="41"/>
    </row>
    <row r="19" spans="1:5" ht="15.75" thickBot="1" x14ac:dyDescent="0.3">
      <c r="A19" s="6" t="s">
        <v>85</v>
      </c>
      <c r="B19" s="23"/>
      <c r="C19" s="27">
        <f>C17+C18</f>
        <v>-5461952</v>
      </c>
      <c r="D19" s="27">
        <f>D17+D18</f>
        <v>-2319989</v>
      </c>
    </row>
    <row r="20" spans="1:5" ht="15.75" thickBot="1" x14ac:dyDescent="0.3">
      <c r="A20" s="2" t="s">
        <v>98</v>
      </c>
      <c r="B20" s="24"/>
      <c r="C20" s="42">
        <f>C19</f>
        <v>-5461952</v>
      </c>
      <c r="D20" s="42">
        <f>D19</f>
        <v>-2319989</v>
      </c>
    </row>
    <row r="21" spans="1:5" x14ac:dyDescent="0.25">
      <c r="A21" s="48"/>
      <c r="B21" s="51"/>
      <c r="C21" s="49"/>
      <c r="D21" s="49"/>
    </row>
    <row r="23" spans="1:5" x14ac:dyDescent="0.25">
      <c r="A23" s="3" t="s">
        <v>90</v>
      </c>
      <c r="B23" s="3" t="s">
        <v>129</v>
      </c>
    </row>
    <row r="24" spans="1:5" x14ac:dyDescent="0.25">
      <c r="A24" s="3"/>
      <c r="B24" s="3"/>
      <c r="E24" t="s">
        <v>137</v>
      </c>
    </row>
    <row r="25" spans="1:5" x14ac:dyDescent="0.25">
      <c r="A25" s="3" t="s">
        <v>100</v>
      </c>
      <c r="B25" s="3" t="s">
        <v>101</v>
      </c>
    </row>
    <row r="26" spans="1:5" x14ac:dyDescent="0.25">
      <c r="A26" s="3"/>
    </row>
    <row r="27" spans="1:5" x14ac:dyDescent="0.25">
      <c r="A27" s="3" t="s">
        <v>93</v>
      </c>
      <c r="B27" s="3" t="s">
        <v>131</v>
      </c>
    </row>
    <row r="28" spans="1:5" x14ac:dyDescent="0.25">
      <c r="C28" s="26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2"/>
  <sheetViews>
    <sheetView topLeftCell="A34" workbookViewId="0">
      <selection activeCell="A46" sqref="A46"/>
    </sheetView>
  </sheetViews>
  <sheetFormatPr defaultRowHeight="15" x14ac:dyDescent="0.25"/>
  <cols>
    <col min="1" max="1" width="61.42578125" customWidth="1"/>
    <col min="2" max="3" width="14.28515625" customWidth="1"/>
    <col min="4" max="5" width="9.5703125" bestFit="1" customWidth="1"/>
  </cols>
  <sheetData>
    <row r="2" spans="1:3" x14ac:dyDescent="0.25">
      <c r="A2" s="50" t="s">
        <v>89</v>
      </c>
    </row>
    <row r="3" spans="1:3" x14ac:dyDescent="0.25">
      <c r="A3" t="s">
        <v>112</v>
      </c>
    </row>
    <row r="4" spans="1:3" x14ac:dyDescent="0.25">
      <c r="A4" t="s">
        <v>116</v>
      </c>
    </row>
    <row r="5" spans="1:3" ht="15.75" thickBot="1" x14ac:dyDescent="0.3"/>
    <row r="6" spans="1:3" ht="15.75" thickBot="1" x14ac:dyDescent="0.3">
      <c r="A6" s="1" t="s">
        <v>0</v>
      </c>
      <c r="B6" s="9" t="s">
        <v>117</v>
      </c>
      <c r="C6" s="9" t="s">
        <v>118</v>
      </c>
    </row>
    <row r="7" spans="1:3" ht="15.75" thickBot="1" x14ac:dyDescent="0.3">
      <c r="A7" s="2" t="s">
        <v>1</v>
      </c>
      <c r="B7" s="4"/>
      <c r="C7" s="4"/>
    </row>
    <row r="8" spans="1:3" ht="15.75" thickBot="1" x14ac:dyDescent="0.3">
      <c r="A8" s="5" t="s">
        <v>2</v>
      </c>
      <c r="B8" s="43">
        <v>-5294166</v>
      </c>
      <c r="C8" s="43">
        <v>-2319989</v>
      </c>
    </row>
    <row r="9" spans="1:3" ht="15.75" thickBot="1" x14ac:dyDescent="0.3">
      <c r="A9" s="6" t="s">
        <v>3</v>
      </c>
      <c r="B9" s="45"/>
      <c r="C9" s="45"/>
    </row>
    <row r="10" spans="1:3" x14ac:dyDescent="0.25">
      <c r="A10" s="7" t="s">
        <v>4</v>
      </c>
      <c r="B10" s="43">
        <v>390026</v>
      </c>
      <c r="C10" s="43">
        <v>282935</v>
      </c>
    </row>
    <row r="11" spans="1:3" x14ac:dyDescent="0.25">
      <c r="A11" s="7" t="s">
        <v>5</v>
      </c>
      <c r="B11" s="43">
        <v>14612</v>
      </c>
      <c r="C11" s="43">
        <v>30</v>
      </c>
    </row>
    <row r="12" spans="1:3" x14ac:dyDescent="0.25">
      <c r="A12" s="7" t="s">
        <v>132</v>
      </c>
      <c r="B12" s="43">
        <v>474631</v>
      </c>
      <c r="C12" s="43">
        <v>167669</v>
      </c>
    </row>
    <row r="13" spans="1:3" x14ac:dyDescent="0.25">
      <c r="A13" s="7" t="s">
        <v>6</v>
      </c>
      <c r="B13" s="43">
        <v>-988</v>
      </c>
      <c r="C13" s="43">
        <v>-14786</v>
      </c>
    </row>
    <row r="14" spans="1:3" x14ac:dyDescent="0.25">
      <c r="A14" s="7" t="s">
        <v>7</v>
      </c>
      <c r="B14" s="43">
        <v>-55793</v>
      </c>
      <c r="C14" s="43">
        <v>-44201</v>
      </c>
    </row>
    <row r="15" spans="1:3" x14ac:dyDescent="0.25">
      <c r="A15" s="7" t="s">
        <v>133</v>
      </c>
      <c r="B15" s="43" t="s">
        <v>11</v>
      </c>
      <c r="C15" s="43" t="s">
        <v>11</v>
      </c>
    </row>
    <row r="16" spans="1:3" x14ac:dyDescent="0.25">
      <c r="A16" s="7" t="s">
        <v>134</v>
      </c>
      <c r="B16" s="43" t="s">
        <v>11</v>
      </c>
      <c r="C16" s="43" t="s">
        <v>11</v>
      </c>
    </row>
    <row r="17" spans="1:5" x14ac:dyDescent="0.25">
      <c r="A17" s="7" t="s">
        <v>8</v>
      </c>
      <c r="B17" s="43">
        <v>14048</v>
      </c>
      <c r="C17" s="43" t="s">
        <v>11</v>
      </c>
    </row>
    <row r="18" spans="1:5" x14ac:dyDescent="0.25">
      <c r="A18" s="7" t="s">
        <v>9</v>
      </c>
      <c r="B18" s="43">
        <v>526198</v>
      </c>
      <c r="C18" s="43">
        <v>930965</v>
      </c>
    </row>
    <row r="19" spans="1:5" x14ac:dyDescent="0.25">
      <c r="A19" s="7" t="s">
        <v>10</v>
      </c>
      <c r="B19" s="43" t="s">
        <v>11</v>
      </c>
      <c r="C19" s="43" t="s">
        <v>11</v>
      </c>
    </row>
    <row r="20" spans="1:5" ht="15.75" thickBot="1" x14ac:dyDescent="0.3">
      <c r="A20" s="7" t="s">
        <v>12</v>
      </c>
      <c r="B20" s="43"/>
      <c r="C20" s="43">
        <v>872530</v>
      </c>
    </row>
    <row r="21" spans="1:5" ht="24.75" thickBot="1" x14ac:dyDescent="0.3">
      <c r="A21" s="6" t="s">
        <v>13</v>
      </c>
      <c r="B21" s="44">
        <f>SUM(B8:B20)</f>
        <v>-3931432</v>
      </c>
      <c r="C21" s="44">
        <f>SUM(C8:C20)</f>
        <v>-124847</v>
      </c>
    </row>
    <row r="22" spans="1:5" x14ac:dyDescent="0.25">
      <c r="A22" s="5" t="s">
        <v>14</v>
      </c>
      <c r="B22" s="43">
        <v>4853495</v>
      </c>
      <c r="C22" s="43">
        <v>-5230414</v>
      </c>
    </row>
    <row r="23" spans="1:5" x14ac:dyDescent="0.25">
      <c r="A23" s="5" t="s">
        <v>15</v>
      </c>
      <c r="B23" s="43">
        <v>-1104059</v>
      </c>
      <c r="C23" s="43">
        <v>-18598</v>
      </c>
    </row>
    <row r="24" spans="1:5" x14ac:dyDescent="0.25">
      <c r="A24" s="5" t="s">
        <v>16</v>
      </c>
      <c r="B24" s="43">
        <v>38288</v>
      </c>
      <c r="C24" s="43">
        <v>1407826</v>
      </c>
    </row>
    <row r="25" spans="1:5" x14ac:dyDescent="0.25">
      <c r="A25" s="5" t="s">
        <v>120</v>
      </c>
      <c r="B25" s="43">
        <v>576364</v>
      </c>
      <c r="C25" s="43" t="s">
        <v>11</v>
      </c>
    </row>
    <row r="26" spans="1:5" x14ac:dyDescent="0.25">
      <c r="A26" s="5" t="s">
        <v>17</v>
      </c>
      <c r="B26" s="43">
        <v>-38350</v>
      </c>
      <c r="C26" s="43">
        <v>-402</v>
      </c>
    </row>
    <row r="27" spans="1:5" x14ac:dyDescent="0.25">
      <c r="A27" s="5" t="s">
        <v>18</v>
      </c>
      <c r="B27" s="43">
        <v>1695481</v>
      </c>
      <c r="C27" s="43">
        <v>5870151</v>
      </c>
    </row>
    <row r="28" spans="1:5" x14ac:dyDescent="0.25">
      <c r="A28" s="5" t="s">
        <v>19</v>
      </c>
      <c r="B28" s="43">
        <v>-287298</v>
      </c>
      <c r="C28" s="43">
        <v>-925000</v>
      </c>
    </row>
    <row r="29" spans="1:5" x14ac:dyDescent="0.25">
      <c r="A29" s="5" t="s">
        <v>99</v>
      </c>
      <c r="B29" s="43">
        <v>-1582044</v>
      </c>
      <c r="C29" s="43">
        <v>39401</v>
      </c>
    </row>
    <row r="30" spans="1:5" ht="15.75" thickBot="1" x14ac:dyDescent="0.3">
      <c r="A30" s="5" t="s">
        <v>121</v>
      </c>
      <c r="B30" s="43">
        <v>678964</v>
      </c>
      <c r="C30" s="43" t="s">
        <v>11</v>
      </c>
    </row>
    <row r="31" spans="1:5" ht="24.75" thickBot="1" x14ac:dyDescent="0.3">
      <c r="A31" s="6" t="s">
        <v>20</v>
      </c>
      <c r="B31" s="44">
        <f>SUM(B21:B30)</f>
        <v>899409</v>
      </c>
      <c r="C31" s="44">
        <f>SUM(C21:C30)</f>
        <v>1018117</v>
      </c>
      <c r="E31" s="26"/>
    </row>
    <row r="32" spans="1:5" x14ac:dyDescent="0.25">
      <c r="A32" s="5" t="s">
        <v>21</v>
      </c>
      <c r="B32" s="43">
        <v>462</v>
      </c>
      <c r="C32" s="43">
        <v>621</v>
      </c>
    </row>
    <row r="33" spans="1:4" x14ac:dyDescent="0.25">
      <c r="A33" s="5" t="s">
        <v>22</v>
      </c>
      <c r="B33" s="43" t="s">
        <v>11</v>
      </c>
      <c r="C33" s="43" t="s">
        <v>11</v>
      </c>
    </row>
    <row r="34" spans="1:4" x14ac:dyDescent="0.25">
      <c r="A34" s="5" t="s">
        <v>23</v>
      </c>
      <c r="B34" s="43">
        <v>-2935404</v>
      </c>
      <c r="C34" s="43">
        <v>-4788610</v>
      </c>
      <c r="D34" s="26"/>
    </row>
    <row r="35" spans="1:4" ht="15.75" thickBot="1" x14ac:dyDescent="0.3">
      <c r="A35" s="5" t="s">
        <v>104</v>
      </c>
      <c r="B35" s="43" t="s">
        <v>11</v>
      </c>
      <c r="C35" s="43" t="s">
        <v>11</v>
      </c>
    </row>
    <row r="36" spans="1:4" ht="15.75" thickBot="1" x14ac:dyDescent="0.3">
      <c r="A36" s="6" t="s">
        <v>24</v>
      </c>
      <c r="B36" s="44">
        <f>SUM(B31:B35)</f>
        <v>-2035533</v>
      </c>
      <c r="C36" s="44">
        <f>SUM(C31:C35)</f>
        <v>-3769872</v>
      </c>
    </row>
    <row r="37" spans="1:4" ht="15.75" thickBot="1" x14ac:dyDescent="0.3">
      <c r="A37" s="2" t="s">
        <v>25</v>
      </c>
      <c r="B37" s="46"/>
      <c r="C37" s="46"/>
    </row>
    <row r="38" spans="1:4" x14ac:dyDescent="0.25">
      <c r="A38" s="5" t="s">
        <v>26</v>
      </c>
      <c r="B38" s="43"/>
      <c r="C38" s="43">
        <v>-431194</v>
      </c>
    </row>
    <row r="39" spans="1:4" x14ac:dyDescent="0.25">
      <c r="A39" s="5" t="s">
        <v>27</v>
      </c>
      <c r="B39" s="43" t="s">
        <v>11</v>
      </c>
      <c r="C39" s="43" t="s">
        <v>11</v>
      </c>
    </row>
    <row r="40" spans="1:4" ht="24" x14ac:dyDescent="0.25">
      <c r="A40" s="5" t="s">
        <v>28</v>
      </c>
      <c r="B40" s="43">
        <v>-128533</v>
      </c>
      <c r="C40" s="43">
        <v>-697906</v>
      </c>
    </row>
    <row r="41" spans="1:4" x14ac:dyDescent="0.25">
      <c r="A41" s="5" t="s">
        <v>107</v>
      </c>
      <c r="B41" s="43" t="s">
        <v>11</v>
      </c>
      <c r="C41" s="43" t="s">
        <v>11</v>
      </c>
    </row>
    <row r="42" spans="1:4" x14ac:dyDescent="0.25">
      <c r="A42" s="5" t="s">
        <v>105</v>
      </c>
      <c r="B42" s="43" t="s">
        <v>11</v>
      </c>
      <c r="C42" s="43">
        <v>7677227</v>
      </c>
    </row>
    <row r="43" spans="1:4" x14ac:dyDescent="0.25">
      <c r="A43" s="5" t="s">
        <v>106</v>
      </c>
      <c r="B43" s="43" t="s">
        <v>11</v>
      </c>
      <c r="C43" s="43" t="s">
        <v>11</v>
      </c>
    </row>
    <row r="44" spans="1:4" ht="15.75" thickBot="1" x14ac:dyDescent="0.3">
      <c r="A44" s="5" t="s">
        <v>122</v>
      </c>
      <c r="B44" s="43">
        <v>312286</v>
      </c>
      <c r="C44" s="43">
        <v>-29749</v>
      </c>
    </row>
    <row r="45" spans="1:4" ht="15.75" thickBot="1" x14ac:dyDescent="0.3">
      <c r="A45" s="6" t="s">
        <v>29</v>
      </c>
      <c r="B45" s="44">
        <f>SUM(B38:B44)</f>
        <v>183753</v>
      </c>
      <c r="C45" s="44">
        <f>SUM(C38:C44)</f>
        <v>6518378</v>
      </c>
    </row>
    <row r="46" spans="1:4" ht="15.75" thickBot="1" x14ac:dyDescent="0.3">
      <c r="A46" s="2" t="s">
        <v>30</v>
      </c>
      <c r="B46" s="47"/>
      <c r="C46" s="47"/>
    </row>
    <row r="47" spans="1:4" x14ac:dyDescent="0.25">
      <c r="A47" s="5" t="s">
        <v>135</v>
      </c>
      <c r="B47" s="43">
        <v>7001630</v>
      </c>
      <c r="C47" s="43">
        <v>3200000</v>
      </c>
    </row>
    <row r="48" spans="1:4" x14ac:dyDescent="0.25">
      <c r="A48" s="5" t="s">
        <v>136</v>
      </c>
      <c r="B48" s="43">
        <v>-5302902</v>
      </c>
      <c r="C48" s="43">
        <v>-2110000</v>
      </c>
    </row>
    <row r="49" spans="1:5" ht="15.75" thickBot="1" x14ac:dyDescent="0.3">
      <c r="A49" s="5" t="s">
        <v>108</v>
      </c>
      <c r="B49" s="43" t="s">
        <v>11</v>
      </c>
      <c r="C49" s="43">
        <v>-3847461</v>
      </c>
    </row>
    <row r="50" spans="1:5" ht="15.75" thickBot="1" x14ac:dyDescent="0.3">
      <c r="A50" s="54" t="s">
        <v>31</v>
      </c>
      <c r="B50" s="55">
        <f>SUM(B47:B49)</f>
        <v>1698728</v>
      </c>
      <c r="C50" s="55">
        <f>SUM(C47:C49)</f>
        <v>-2757461</v>
      </c>
    </row>
    <row r="51" spans="1:5" ht="24.75" thickBot="1" x14ac:dyDescent="0.3">
      <c r="A51" s="56" t="s">
        <v>32</v>
      </c>
      <c r="B51" s="57">
        <f>B36+B45+B50</f>
        <v>-153052</v>
      </c>
      <c r="C51" s="57">
        <f>C36+C45+C50</f>
        <v>-8955</v>
      </c>
      <c r="E51" s="26"/>
    </row>
    <row r="52" spans="1:5" ht="24.75" thickBot="1" x14ac:dyDescent="0.3">
      <c r="A52" s="58" t="s">
        <v>33</v>
      </c>
      <c r="B52" s="59">
        <v>-8179</v>
      </c>
      <c r="C52" s="59">
        <v>-33035</v>
      </c>
    </row>
    <row r="53" spans="1:5" ht="15.75" thickBot="1" x14ac:dyDescent="0.3">
      <c r="A53" s="54" t="s">
        <v>34</v>
      </c>
      <c r="B53" s="55">
        <f>Баланс!D25</f>
        <v>238616</v>
      </c>
      <c r="C53" s="55">
        <v>131001</v>
      </c>
    </row>
    <row r="54" spans="1:5" ht="15.75" thickBot="1" x14ac:dyDescent="0.3">
      <c r="A54" s="56" t="s">
        <v>35</v>
      </c>
      <c r="B54" s="57">
        <f>B51+B52+B53</f>
        <v>77385</v>
      </c>
      <c r="C54" s="57">
        <f>C51+C52+C53</f>
        <v>89011</v>
      </c>
    </row>
    <row r="55" spans="1:5" x14ac:dyDescent="0.25">
      <c r="B55" s="26"/>
      <c r="C55" s="26"/>
    </row>
    <row r="56" spans="1:5" x14ac:dyDescent="0.25">
      <c r="A56" s="3" t="s">
        <v>90</v>
      </c>
      <c r="B56" s="3" t="s">
        <v>129</v>
      </c>
    </row>
    <row r="57" spans="1:5" x14ac:dyDescent="0.25">
      <c r="A57" s="3"/>
      <c r="B57" s="3"/>
    </row>
    <row r="58" spans="1:5" x14ac:dyDescent="0.25">
      <c r="A58" s="3" t="s">
        <v>100</v>
      </c>
      <c r="B58" s="3" t="s">
        <v>101</v>
      </c>
    </row>
    <row r="59" spans="1:5" x14ac:dyDescent="0.25">
      <c r="A59" s="3"/>
    </row>
    <row r="60" spans="1:5" x14ac:dyDescent="0.25">
      <c r="A60" s="3" t="s">
        <v>94</v>
      </c>
      <c r="B60" s="3" t="s">
        <v>131</v>
      </c>
    </row>
    <row r="62" spans="1:5" x14ac:dyDescent="0.25">
      <c r="B62" s="26"/>
      <c r="C62" s="26"/>
    </row>
  </sheetData>
  <pageMargins left="0.70866141732283472" right="0.70866141732283472" top="0.74803149606299213" bottom="0.74803149606299213" header="0.31496062992125984" footer="0.31496062992125984"/>
  <pageSetup paperSize="9" scale="9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9"/>
  <sheetViews>
    <sheetView workbookViewId="0">
      <selection activeCell="D20" sqref="D20"/>
    </sheetView>
  </sheetViews>
  <sheetFormatPr defaultRowHeight="15" x14ac:dyDescent="0.25"/>
  <cols>
    <col min="1" max="1" width="31.85546875" customWidth="1"/>
    <col min="2" max="2" width="13" customWidth="1"/>
    <col min="3" max="5" width="14.140625" customWidth="1"/>
  </cols>
  <sheetData>
    <row r="2" spans="1:5" x14ac:dyDescent="0.25">
      <c r="A2" s="50" t="s">
        <v>89</v>
      </c>
    </row>
    <row r="3" spans="1:5" x14ac:dyDescent="0.25">
      <c r="A3" t="s">
        <v>113</v>
      </c>
    </row>
    <row r="4" spans="1:5" x14ac:dyDescent="0.25">
      <c r="A4" t="s">
        <v>116</v>
      </c>
    </row>
    <row r="5" spans="1:5" ht="15.75" thickBot="1" x14ac:dyDescent="0.3"/>
    <row r="6" spans="1:5" ht="24.75" thickBot="1" x14ac:dyDescent="0.3">
      <c r="A6" s="8" t="s">
        <v>0</v>
      </c>
      <c r="B6" s="9" t="s">
        <v>86</v>
      </c>
      <c r="C6" s="9" t="s">
        <v>87</v>
      </c>
      <c r="D6" s="9" t="s">
        <v>60</v>
      </c>
      <c r="E6" s="9" t="s">
        <v>88</v>
      </c>
    </row>
    <row r="7" spans="1:5" ht="15.75" thickBot="1" x14ac:dyDescent="0.3">
      <c r="A7" s="2" t="s">
        <v>123</v>
      </c>
      <c r="B7" s="42">
        <v>9501015</v>
      </c>
      <c r="C7" s="42"/>
      <c r="D7" s="42">
        <v>39763540</v>
      </c>
      <c r="E7" s="42">
        <v>49264555</v>
      </c>
    </row>
    <row r="8" spans="1:5" ht="15.75" thickBot="1" x14ac:dyDescent="0.3">
      <c r="A8" s="5" t="s">
        <v>124</v>
      </c>
      <c r="B8" s="41" t="s">
        <v>11</v>
      </c>
      <c r="C8" s="41" t="s">
        <v>11</v>
      </c>
      <c r="D8" s="41">
        <v>-2319989</v>
      </c>
      <c r="E8" s="41">
        <f>SUM(B8:D8)</f>
        <v>-2319989</v>
      </c>
    </row>
    <row r="9" spans="1:5" ht="15.75" thickBot="1" x14ac:dyDescent="0.3">
      <c r="A9" s="6" t="s">
        <v>109</v>
      </c>
      <c r="B9" s="27">
        <f>B7+SUM(B8:B8)</f>
        <v>9501015</v>
      </c>
      <c r="C9" s="27">
        <f>C7+SUM(C8:C8)</f>
        <v>0</v>
      </c>
      <c r="D9" s="27">
        <f>D7+SUM(D8:D8)</f>
        <v>37443551</v>
      </c>
      <c r="E9" s="27">
        <f>E7+SUM(E8:E8)</f>
        <v>46944566</v>
      </c>
    </row>
    <row r="10" spans="1:5" x14ac:dyDescent="0.25">
      <c r="A10" s="48" t="s">
        <v>125</v>
      </c>
      <c r="B10" s="49">
        <v>9501015</v>
      </c>
      <c r="C10" s="49"/>
      <c r="D10" s="49">
        <v>34651961</v>
      </c>
      <c r="E10" s="49">
        <v>44152976</v>
      </c>
    </row>
    <row r="11" spans="1:5" ht="24" x14ac:dyDescent="0.25">
      <c r="A11" s="5" t="s">
        <v>126</v>
      </c>
      <c r="B11" s="41" t="s">
        <v>11</v>
      </c>
      <c r="C11" s="41" t="s">
        <v>11</v>
      </c>
      <c r="D11" s="41">
        <v>-5461952</v>
      </c>
      <c r="E11" s="41">
        <v>-5461952</v>
      </c>
    </row>
    <row r="12" spans="1:5" ht="15.75" thickBot="1" x14ac:dyDescent="0.3">
      <c r="A12" s="5" t="s">
        <v>127</v>
      </c>
      <c r="B12" s="41"/>
      <c r="C12" s="41"/>
      <c r="D12" s="41">
        <v>-226072</v>
      </c>
      <c r="E12" s="41">
        <v>-226072</v>
      </c>
    </row>
    <row r="13" spans="1:5" ht="15.75" thickBot="1" x14ac:dyDescent="0.3">
      <c r="A13" s="6" t="s">
        <v>128</v>
      </c>
      <c r="B13" s="27">
        <f>SUM(B10:B11)</f>
        <v>9501015</v>
      </c>
      <c r="C13" s="27">
        <f t="shared" ref="C13" si="0">SUM(C10:C11)</f>
        <v>0</v>
      </c>
      <c r="D13" s="27">
        <f>SUM(D10:D12)</f>
        <v>28963937</v>
      </c>
      <c r="E13" s="27">
        <f>SUM(E10:E12)</f>
        <v>38464952</v>
      </c>
    </row>
    <row r="14" spans="1:5" x14ac:dyDescent="0.25">
      <c r="D14" s="26"/>
    </row>
    <row r="15" spans="1:5" x14ac:dyDescent="0.25">
      <c r="A15" s="3" t="s">
        <v>90</v>
      </c>
      <c r="B15" s="3" t="s">
        <v>129</v>
      </c>
    </row>
    <row r="16" spans="1:5" x14ac:dyDescent="0.25">
      <c r="A16" s="3"/>
      <c r="B16" s="3"/>
    </row>
    <row r="17" spans="1:2" x14ac:dyDescent="0.25">
      <c r="A17" s="3" t="s">
        <v>100</v>
      </c>
      <c r="B17" s="3" t="s">
        <v>101</v>
      </c>
    </row>
    <row r="18" spans="1:2" x14ac:dyDescent="0.25">
      <c r="A18" s="3"/>
    </row>
    <row r="19" spans="1:2" x14ac:dyDescent="0.25">
      <c r="A19" s="3" t="s">
        <v>93</v>
      </c>
      <c r="B19" s="3" t="s">
        <v>130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2024-05-10T11:03:34Z</cp:lastPrinted>
  <dcterms:created xsi:type="dcterms:W3CDTF">2021-08-24T06:27:18Z</dcterms:created>
  <dcterms:modified xsi:type="dcterms:W3CDTF">2024-05-10T11:13:10Z</dcterms:modified>
</cp:coreProperties>
</file>