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20" activeTab="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OLE_LINK56" localSheetId="0">'форма 1'!$B$4</definedName>
  </definedNames>
  <calcPr fullCalcOnLoad="1"/>
</workbook>
</file>

<file path=xl/sharedStrings.xml><?xml version="1.0" encoding="utf-8"?>
<sst xmlns="http://schemas.openxmlformats.org/spreadsheetml/2006/main" count="193" uniqueCount="151">
  <si>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</si>
  <si>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</si>
  <si>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</si>
  <si>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</si>
  <si>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</si>
  <si>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Активы по разведке и оценке</t>
  </si>
  <si>
    <t>Дебиторская задолженность</t>
  </si>
  <si>
    <t>Займы выданные</t>
  </si>
  <si>
    <t>Активы по отсроченному подоходному налогу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</si>
  <si>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</si>
  <si>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</si>
  <si>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</si>
  <si>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</si>
  <si>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Прочие краткосрочные активы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</si>
  <si>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</si>
  <si>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</si>
  <si>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</si>
  <si>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</si>
  <si>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</si>
  <si>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капитал</t>
  </si>
  <si>
    <t>Выкупленные собственные акции</t>
  </si>
  <si>
    <t>Резерв курсовых разниц</t>
  </si>
  <si>
    <t>Непокрытый убыток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</si>
  <si>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</si>
  <si>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</si>
  <si>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</si>
  <si>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</si>
  <si>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</si>
  <si>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месторождений</t>
  </si>
  <si>
    <t>Займы</t>
  </si>
  <si>
    <t>Обязательства по отсроченному подоходному налогу</t>
  </si>
  <si>
    <t>Обязательства по аренде</t>
  </si>
  <si>
    <t>Прочие долгосрочные обязательства</t>
  </si>
  <si>
    <t xml:space="preserve">Итого долгосрочные обязательства </t>
  </si>
  <si>
    <t>Краткосрочные обязательства</t>
  </si>
  <si>
    <t>Кредиторская задолженность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</si>
  <si>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</si>
  <si>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</si>
  <si>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</si>
  <si>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</si>
  <si>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>Балансовая стоимость привилегированной акции, тенге</t>
  </si>
  <si>
    <t>Главный бухгалтер</t>
  </si>
  <si>
    <t>Непрерывная деятельность</t>
  </si>
  <si>
    <t>Выручка</t>
  </si>
  <si>
    <t>Себестоимость продаж</t>
  </si>
  <si>
    <t>Валовый убыток</t>
  </si>
  <si>
    <t>Прочие операционные доходы (нетто)</t>
  </si>
  <si>
    <t>Общие и административные расходы</t>
  </si>
  <si>
    <t>Расходы по реализации</t>
  </si>
  <si>
    <t>Прочие операционные расходы (нетто)</t>
  </si>
  <si>
    <t>Операционная прибыль (убыток)</t>
  </si>
  <si>
    <t>Финансовые доходы</t>
  </si>
  <si>
    <t>Финансовые расходы</t>
  </si>
  <si>
    <t xml:space="preserve">Доля в убытках совместных компаний </t>
  </si>
  <si>
    <t>Прибыль (убыток) до налогообложения</t>
  </si>
  <si>
    <t>Экономия (расходы) по подоходному налогу</t>
  </si>
  <si>
    <t>Прибыль (убыток) за год от непрерывной деятельности</t>
  </si>
  <si>
    <t>Прекращенная деятельность</t>
  </si>
  <si>
    <t>Прибыль (убыток) за год от прекращенной деятельности</t>
  </si>
  <si>
    <t>Прибыль за год</t>
  </si>
  <si>
    <t>Прочий совокупный доход (убыток)</t>
  </si>
  <si>
    <t>Суммы прочего совокупного дохода, которые могут быть реклассифицированы в состав прибыли и убытка в последующих периодах:</t>
  </si>
  <si>
    <t xml:space="preserve">Курсовые разницы по пересчету в валюту представления отчетности </t>
  </si>
  <si>
    <t>Реклассифицированная курсовая разница группы выбытия</t>
  </si>
  <si>
    <t>Прочий совокупный доход</t>
  </si>
  <si>
    <t xml:space="preserve">Итого совокупный доход за год </t>
  </si>
  <si>
    <t>Прибыль (убыток), причитающаяся:</t>
  </si>
  <si>
    <t>Акционерам Группы</t>
  </si>
  <si>
    <t>Неконтролирующим акционерам</t>
  </si>
  <si>
    <t>Итого совокупный доход (убыток), причитающийся:</t>
  </si>
  <si>
    <t>Прибыль на акцию, причитающаяся акционерам Группы,</t>
  </si>
  <si>
    <t xml:space="preserve">базовая и разводненная (в тенге на акцию) </t>
  </si>
  <si>
    <t>Простые акции</t>
  </si>
  <si>
    <t>Привилегированные акции</t>
  </si>
  <si>
    <t>Движение денежных средств от операционной деятельности</t>
  </si>
  <si>
    <t>Поступление денежных средств:</t>
  </si>
  <si>
    <t>Реализация товаров и предоставление услуг</t>
  </si>
  <si>
    <t>Авансы, полученные от покупателей, заказчиков</t>
  </si>
  <si>
    <t>Полученные вознаграждения</t>
  </si>
  <si>
    <t>Прочие поступления</t>
  </si>
  <si>
    <t>Выбытие денежных средств:</t>
  </si>
  <si>
    <t>Платежи поставщикам за товары и услуги</t>
  </si>
  <si>
    <t>Возврат полученных авансов</t>
  </si>
  <si>
    <t>Авансы, выданные поставщикам товаров и услуг</t>
  </si>
  <si>
    <t>Выплаты по заработной плате</t>
  </si>
  <si>
    <t>Выплата вознаграждения по займам и облигациям</t>
  </si>
  <si>
    <t>Выплата вознаграждения по аренде</t>
  </si>
  <si>
    <t>Корпоративный подоходный налог и другие платежи в бюджет</t>
  </si>
  <si>
    <t>Прочие выбытия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</si>
  <si>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</si>
  <si>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</si>
  <si>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</t>
  </si>
  <si>
    <t>Выплаты на социальное развитие региона</t>
  </si>
  <si>
    <t>Погашение займов, предоставленных другим организациям</t>
  </si>
  <si>
    <t>Предоставление займов</t>
  </si>
  <si>
    <t>АО «Fincraft Resources»</t>
  </si>
  <si>
    <t>Причитающиеся акционерам Группы</t>
  </si>
  <si>
    <t>Итого</t>
  </si>
  <si>
    <t>Дивиденды</t>
  </si>
  <si>
    <t>Выкупленные  собственные
акции</t>
  </si>
  <si>
    <t xml:space="preserve">Движение денежных средств от финансовой деятельности </t>
  </si>
  <si>
    <t>Взнос в уставный капитал дочерних компаний долей меньшинства</t>
  </si>
  <si>
    <t>Поступление кредитов и займов</t>
  </si>
  <si>
    <t>Погашение кредитов и займов</t>
  </si>
  <si>
    <t>Погашение обязательств по аренде</t>
  </si>
  <si>
    <t>Чистое увеличение (уменьшение) денежных средств - непрерывная деятельность</t>
  </si>
  <si>
    <t>Ожидаемые кредитные убытки</t>
  </si>
  <si>
    <t>Влияние обменных курсов валют к тенге</t>
  </si>
  <si>
    <t xml:space="preserve">Денежные средства и их эквиваленты на начало года </t>
  </si>
  <si>
    <t>Денежные средства и их эквиваленты на конец года от непрерывной деятельности</t>
  </si>
  <si>
    <t xml:space="preserve">Чистые денежные средства, полученные от/ (использованные в) финансовой деятельности - непрерывная деятельность
</t>
  </si>
  <si>
    <t>Прочий совокупный доход (неаудировано)</t>
  </si>
  <si>
    <t>Прибыль, рассчитанная на основе прекращенной деятельности</t>
  </si>
  <si>
    <t>Прибыль /(убыток), рассчитанная на основе непрерывной деятельности</t>
  </si>
  <si>
    <t>Сагитова Румия Шафхатовна</t>
  </si>
  <si>
    <t>Нематериальные активы</t>
  </si>
  <si>
    <t>Чистые денежные средства, полученные от/ (использованные в) инвестиционной деятельности – непрерывная деятельность</t>
  </si>
  <si>
    <t>Платежи за прочие долгосрочные активы</t>
  </si>
  <si>
    <t>Реализация инвестиций</t>
  </si>
  <si>
    <r>
      <t xml:space="preserve">Итого совокупный 
доход </t>
    </r>
    <r>
      <rPr>
        <sz val="9"/>
        <rFont val="Arial"/>
        <family val="2"/>
      </rPr>
      <t>(неаудировано)</t>
    </r>
  </si>
  <si>
    <t xml:space="preserve">   ________________________________________</t>
  </si>
  <si>
    <t xml:space="preserve">              ________________________________________</t>
  </si>
  <si>
    <t xml:space="preserve">      _____________________________________</t>
  </si>
  <si>
    <t xml:space="preserve">    __________________________________</t>
  </si>
  <si>
    <t xml:space="preserve">                        ____________________________________</t>
  </si>
  <si>
    <t xml:space="preserve"> Заместитель Председателя Правления по финансам</t>
  </si>
  <si>
    <t>Чистые денежные средства, полученные от/ (использованные в) операционной деятельности - непрерывная деятельность</t>
  </si>
  <si>
    <t xml:space="preserve">                    _____________________________________________</t>
  </si>
  <si>
    <t xml:space="preserve">       ________________________________</t>
  </si>
  <si>
    <r>
      <rPr>
        <b/>
        <sz val="9"/>
        <rFont val="Arial"/>
        <family val="2"/>
      </rPr>
      <t>Операции с собственниками</t>
    </r>
    <r>
      <rPr>
        <sz val="9"/>
        <rFont val="Arial"/>
        <family val="2"/>
      </rPr>
      <t xml:space="preserve"> (неаудировано)</t>
    </r>
  </si>
  <si>
    <t>Прочие операции  (неаудировано)</t>
  </si>
  <si>
    <t>Дивиденды (неаудировано)</t>
  </si>
  <si>
    <t>Курсовая разница по инвестициям в зарубежные организации (неаудировано)</t>
  </si>
  <si>
    <r>
      <t xml:space="preserve">2021 года
 </t>
    </r>
    <r>
      <rPr>
        <sz val="9"/>
        <color indexed="8"/>
        <rFont val="Arial"/>
        <family val="2"/>
      </rPr>
      <t>(неаудировано)</t>
    </r>
  </si>
  <si>
    <t>Промежуточный сокращенный консолидированный отчет о движении денежных средств за 3 месяца, закончившихся 31 марта 2022г.</t>
  </si>
  <si>
    <t>За три месяца, закончившихся 31 марта</t>
  </si>
  <si>
    <r>
      <t xml:space="preserve">2022 года
</t>
    </r>
    <r>
      <rPr>
        <sz val="9"/>
        <color indexed="8"/>
        <rFont val="Arial"/>
        <family val="2"/>
      </rPr>
      <t>(неаудировано)</t>
    </r>
  </si>
  <si>
    <r>
      <t xml:space="preserve">31 декабря 2021 г. </t>
    </r>
    <r>
      <rPr>
        <sz val="9"/>
        <color indexed="8"/>
        <rFont val="Arial"/>
        <family val="2"/>
      </rPr>
      <t>(аудировано)</t>
    </r>
  </si>
  <si>
    <r>
      <t xml:space="preserve">31 марта 2022 г.
</t>
    </r>
    <r>
      <rPr>
        <sz val="9"/>
        <color indexed="8"/>
        <rFont val="Arial"/>
        <family val="2"/>
      </rPr>
      <t>(неаудировано)</t>
    </r>
  </si>
  <si>
    <t>Промежуточный сокращенный консолидированный отчет о финансовом положении по состоянию на 31 марта 2022 г.</t>
  </si>
  <si>
    <t>Промежуточный сокращенный консолидированный отчет о прибылях и убытках и прочем совокупном доходе за  3 месяца, закончившихся 31 марта 2022г.</t>
  </si>
  <si>
    <r>
      <t xml:space="preserve">2022 года
 </t>
    </r>
    <r>
      <rPr>
        <sz val="9"/>
        <color indexed="8"/>
        <rFont val="Arial"/>
        <family val="2"/>
      </rPr>
      <t>(неаудировано)</t>
    </r>
  </si>
  <si>
    <t>за 3 месяца</t>
  </si>
  <si>
    <t>Абдрасулұлы Руслан</t>
  </si>
  <si>
    <t>Прибыль за 3 месяца 2022 г. (неаудировано)</t>
  </si>
  <si>
    <r>
      <t xml:space="preserve">Остаток на 
1 января 2021г. </t>
    </r>
    <r>
      <rPr>
        <sz val="9"/>
        <rFont val="Arial"/>
        <family val="2"/>
      </rPr>
      <t>(аудировано)</t>
    </r>
  </si>
  <si>
    <t>Прибыль за 3 месяца 2021 г. (неаудировано)</t>
  </si>
  <si>
    <r>
      <t xml:space="preserve">Остаток на 
31 марта 2021г. </t>
    </r>
    <r>
      <rPr>
        <sz val="9"/>
        <rFont val="Arial"/>
        <family val="2"/>
      </rPr>
      <t>(неаудировано)</t>
    </r>
  </si>
  <si>
    <r>
      <t>Остаток на 
1 января 2022г.</t>
    </r>
    <r>
      <rPr>
        <sz val="9"/>
        <rFont val="Arial"/>
        <family val="2"/>
      </rPr>
      <t>(аудировано)</t>
    </r>
  </si>
  <si>
    <r>
      <t xml:space="preserve">Остаток на 
31 мвртв 2022г. </t>
    </r>
    <r>
      <rPr>
        <sz val="9"/>
        <rFont val="Arial"/>
        <family val="2"/>
      </rPr>
      <t>(неаудировано)</t>
    </r>
  </si>
  <si>
    <t>Промежуточный сокращенный консолидированный отчет об изменениях капитала за 3 месяца,  закончившихся 31 марта 2022г.</t>
  </si>
</sst>
</file>

<file path=xl/styles.xml><?xml version="1.0" encoding="utf-8"?>
<styleSheet xmlns="http://schemas.openxmlformats.org/spreadsheetml/2006/main">
  <numFmts count="2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₸&quot;;\(#,##0\)"/>
    <numFmt numFmtId="169" formatCode="#,##0.0"/>
    <numFmt numFmtId="170" formatCode="_-* #,##0.00_р_._-;\-* #,##0.00_р_._-;_-* &quot;-&quot;??_р_._-;_-@_-"/>
    <numFmt numFmtId="171" formatCode="#,##0.0000\ &quot;₸&quot;;\(#,##0.00\)"/>
    <numFmt numFmtId="172" formatCode="#,##0.000"/>
    <numFmt numFmtId="173" formatCode="_-* #,##0_р_._-;\-* #,##0_р_._-;_-* &quot;-&quot;_р_._-;_-@_-"/>
    <numFmt numFmtId="174" formatCode="#,##0.00;\(#,##0\)"/>
    <numFmt numFmtId="175" formatCode="#,##0.0;\(#,##0\)"/>
    <numFmt numFmtId="176" formatCode="#,##0;\(#,##0\)"/>
    <numFmt numFmtId="177" formatCode="_-* #,##0_р_._-;\-* #,##0_р_._-;_-* &quot;-&quot;??_р_._-;_-@_-"/>
    <numFmt numFmtId="178" formatCode="#,##0_ ;\-#,##0\ "/>
    <numFmt numFmtId="179" formatCode="#,##0.0;\(#,##0.0\)"/>
    <numFmt numFmtId="180" formatCode="#,##0.00;\(#,##0.00\)"/>
    <numFmt numFmtId="181" formatCode="#,##0.00\ &quot;₸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6" fontId="3" fillId="0" borderId="0" xfId="54" applyNumberFormat="1" applyFont="1" applyBorder="1" applyAlignment="1">
      <alignment horizontal="right" vertical="center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3" fillId="0" borderId="0" xfId="53" applyFont="1" applyAlignment="1">
      <alignment vertical="center"/>
      <protection/>
    </xf>
    <xf numFmtId="3" fontId="3" fillId="0" borderId="0" xfId="53" applyNumberFormat="1" applyFont="1" applyAlignment="1">
      <alignment vertical="center"/>
      <protection/>
    </xf>
    <xf numFmtId="0" fontId="60" fillId="0" borderId="0" xfId="53" applyFont="1" applyAlignment="1">
      <alignment vertical="center"/>
      <protection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53" applyFont="1" applyAlignment="1" applyProtection="1">
      <alignment vertical="center"/>
      <protection locked="0"/>
    </xf>
    <xf numFmtId="0" fontId="61" fillId="0" borderId="0" xfId="0" applyFont="1" applyAlignment="1">
      <alignment vertical="center"/>
    </xf>
    <xf numFmtId="0" fontId="3" fillId="0" borderId="0" xfId="53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176" fontId="3" fillId="0" borderId="0" xfId="54" applyNumberFormat="1" applyFont="1" applyFill="1" applyBorder="1" applyAlignment="1">
      <alignment horizontal="right" vertical="center"/>
      <protection/>
    </xf>
    <xf numFmtId="0" fontId="59" fillId="0" borderId="0" xfId="0" applyFont="1" applyFill="1" applyAlignment="1">
      <alignment horizontal="left" vertical="center"/>
    </xf>
    <xf numFmtId="0" fontId="62" fillId="0" borderId="0" xfId="0" applyFont="1" applyFill="1" applyAlignment="1">
      <alignment/>
    </xf>
    <xf numFmtId="0" fontId="63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 indent="1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left" vertical="center" wrapText="1" indent="1"/>
    </xf>
    <xf numFmtId="0" fontId="65" fillId="0" borderId="0" xfId="0" applyFont="1" applyFill="1" applyAlignment="1">
      <alignment horizontal="right" vertical="center" wrapText="1"/>
    </xf>
    <xf numFmtId="176" fontId="8" fillId="0" borderId="0" xfId="54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 indent="1"/>
    </xf>
    <xf numFmtId="0" fontId="65" fillId="0" borderId="10" xfId="0" applyFont="1" applyFill="1" applyBorder="1" applyAlignment="1">
      <alignment horizontal="center" vertical="center" wrapText="1"/>
    </xf>
    <xf numFmtId="176" fontId="8" fillId="0" borderId="10" xfId="54" applyNumberFormat="1" applyFont="1" applyFill="1" applyBorder="1" applyAlignment="1">
      <alignment horizontal="right" vertical="center"/>
      <protection/>
    </xf>
    <xf numFmtId="0" fontId="64" fillId="0" borderId="0" xfId="0" applyFont="1" applyFill="1" applyAlignment="1">
      <alignment horizontal="center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4" fillId="0" borderId="10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right" vertical="center" wrapText="1"/>
    </xf>
    <xf numFmtId="176" fontId="9" fillId="0" borderId="10" xfId="54" applyNumberFormat="1" applyFont="1" applyFill="1" applyBorder="1" applyAlignment="1">
      <alignment horizontal="right" vertical="center"/>
      <protection/>
    </xf>
    <xf numFmtId="180" fontId="8" fillId="0" borderId="0" xfId="54" applyNumberFormat="1" applyFont="1" applyFill="1" applyBorder="1" applyAlignment="1">
      <alignment horizontal="right" vertical="center"/>
      <protection/>
    </xf>
    <xf numFmtId="180" fontId="8" fillId="0" borderId="10" xfId="54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/>
    </xf>
    <xf numFmtId="3" fontId="66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65" fillId="0" borderId="0" xfId="0" applyFont="1" applyAlignment="1">
      <alignment horizontal="left" vertical="center" wrapText="1" indent="1"/>
    </xf>
    <xf numFmtId="0" fontId="65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 wrapText="1" indent="1"/>
    </xf>
    <xf numFmtId="176" fontId="8" fillId="0" borderId="0" xfId="54" applyNumberFormat="1" applyFont="1" applyBorder="1" applyAlignment="1">
      <alignment horizontal="right" vertical="center"/>
      <protection/>
    </xf>
    <xf numFmtId="0" fontId="64" fillId="0" borderId="10" xfId="0" applyFont="1" applyBorder="1" applyAlignment="1">
      <alignment horizontal="left" vertical="center" wrapText="1" indent="1"/>
    </xf>
    <xf numFmtId="0" fontId="65" fillId="0" borderId="10" xfId="0" applyFont="1" applyBorder="1" applyAlignment="1">
      <alignment vertical="center" wrapText="1"/>
    </xf>
    <xf numFmtId="176" fontId="9" fillId="0" borderId="0" xfId="54" applyNumberFormat="1" applyFont="1" applyBorder="1" applyAlignment="1">
      <alignment horizontal="right" vertical="center"/>
      <protection/>
    </xf>
    <xf numFmtId="0" fontId="65" fillId="0" borderId="10" xfId="0" applyFont="1" applyBorder="1" applyAlignment="1">
      <alignment horizontal="left" vertical="center" wrapText="1" inden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64" fillId="0" borderId="1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vertical="center" wrapText="1"/>
      <protection/>
    </xf>
    <xf numFmtId="0" fontId="8" fillId="0" borderId="0" xfId="53" applyFont="1" applyFill="1" applyBorder="1" applyAlignment="1">
      <alignment vertical="center" wrapText="1"/>
      <protection/>
    </xf>
    <xf numFmtId="0" fontId="8" fillId="0" borderId="0" xfId="53" applyFont="1" applyBorder="1" applyAlignment="1">
      <alignment vertical="center"/>
      <protection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6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178" fontId="8" fillId="0" borderId="0" xfId="54" applyNumberFormat="1" applyFont="1" applyBorder="1" applyAlignment="1">
      <alignment horizontal="right" vertical="center"/>
      <protection/>
    </xf>
    <xf numFmtId="3" fontId="8" fillId="0" borderId="0" xfId="54" applyNumberFormat="1" applyFont="1" applyBorder="1" applyAlignment="1">
      <alignment horizontal="right" vertical="center"/>
      <protection/>
    </xf>
    <xf numFmtId="0" fontId="3" fillId="0" borderId="0" xfId="53" applyFont="1" applyBorder="1" applyAlignment="1" applyProtection="1">
      <alignment vertical="center"/>
      <protection locked="0"/>
    </xf>
    <xf numFmtId="174" fontId="8" fillId="0" borderId="0" xfId="54" applyNumberFormat="1" applyFont="1" applyBorder="1" applyAlignment="1">
      <alignment horizontal="right" vertical="center"/>
      <protection/>
    </xf>
    <xf numFmtId="176" fontId="9" fillId="0" borderId="11" xfId="54" applyNumberFormat="1" applyFont="1" applyFill="1" applyBorder="1" applyAlignment="1">
      <alignment horizontal="right" vertical="center"/>
      <protection/>
    </xf>
    <xf numFmtId="0" fontId="8" fillId="0" borderId="0" xfId="53" applyFont="1" applyFill="1" applyAlignment="1">
      <alignment vertical="center" wrapText="1"/>
      <protection/>
    </xf>
    <xf numFmtId="0" fontId="8" fillId="0" borderId="11" xfId="53" applyFont="1" applyFill="1" applyBorder="1" applyAlignment="1">
      <alignment vertical="center" wrapText="1"/>
      <protection/>
    </xf>
    <xf numFmtId="176" fontId="9" fillId="0" borderId="11" xfId="54" applyNumberFormat="1" applyFont="1" applyFill="1" applyBorder="1" applyAlignment="1" applyProtection="1">
      <alignment horizontal="right" vertical="center"/>
      <protection locked="0"/>
    </xf>
    <xf numFmtId="0" fontId="9" fillId="0" borderId="0" xfId="53" applyFont="1" applyFill="1" applyBorder="1" applyAlignment="1">
      <alignment vertical="center" wrapText="1"/>
      <protection/>
    </xf>
    <xf numFmtId="176" fontId="9" fillId="0" borderId="0" xfId="54" applyNumberFormat="1" applyFont="1" applyFill="1" applyAlignment="1">
      <alignment horizontal="right" vertical="center"/>
      <protection/>
    </xf>
    <xf numFmtId="176" fontId="0" fillId="0" borderId="0" xfId="0" applyNumberFormat="1" applyAlignment="1">
      <alignment/>
    </xf>
    <xf numFmtId="0" fontId="59" fillId="0" borderId="0" xfId="0" applyFont="1" applyFill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176" fontId="9" fillId="0" borderId="0" xfId="54" applyNumberFormat="1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3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3" fontId="9" fillId="0" borderId="0" xfId="53" applyNumberFormat="1" applyFont="1" applyFill="1" applyBorder="1" applyAlignment="1">
      <alignment horizontal="center" vertical="center" wrapText="1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 vertical="center"/>
      <protection/>
    </xf>
    <xf numFmtId="3" fontId="9" fillId="0" borderId="11" xfId="53" applyNumberFormat="1" applyFont="1" applyFill="1" applyBorder="1" applyAlignment="1">
      <alignment horizontal="center" vertical="center"/>
      <protection/>
    </xf>
    <xf numFmtId="0" fontId="64" fillId="0" borderId="10" xfId="0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" xfId="53"/>
    <cellStyle name="Обычный_ф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82"/>
  <sheetViews>
    <sheetView tabSelected="1" zoomScale="90" zoomScaleNormal="90" zoomScalePageLayoutView="0" workbookViewId="0" topLeftCell="A1">
      <pane xSplit="5" ySplit="4" topLeftCell="F1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4" sqref="E4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9.140625" style="19" customWidth="1"/>
    <col min="4" max="4" width="19.57421875" style="19" customWidth="1"/>
    <col min="5" max="5" width="23.57421875" style="19" customWidth="1"/>
    <col min="6" max="6" width="9.140625" style="19" customWidth="1"/>
    <col min="8" max="16384" width="9.140625" style="19" customWidth="1"/>
  </cols>
  <sheetData>
    <row r="1" ht="15">
      <c r="B1" s="15" t="s">
        <v>95</v>
      </c>
    </row>
    <row r="2" spans="2:5" ht="29.25" customHeight="1">
      <c r="B2" s="91" t="s">
        <v>139</v>
      </c>
      <c r="C2" s="91"/>
      <c r="D2" s="91"/>
      <c r="E2" s="91"/>
    </row>
    <row r="3" ht="5.25" customHeight="1"/>
    <row r="4" spans="2:5" ht="24.75" thickBot="1">
      <c r="B4" s="20" t="s">
        <v>0</v>
      </c>
      <c r="C4" s="21" t="s">
        <v>1</v>
      </c>
      <c r="D4" s="114" t="s">
        <v>138</v>
      </c>
      <c r="E4" s="114" t="s">
        <v>137</v>
      </c>
    </row>
    <row r="5" ht="5.25" customHeight="1"/>
    <row r="6" spans="2:5" ht="15">
      <c r="B6" s="67" t="s">
        <v>2</v>
      </c>
      <c r="C6" s="23"/>
      <c r="D6" s="24"/>
      <c r="E6" s="24"/>
    </row>
    <row r="7" spans="2:5" ht="7.5" customHeight="1">
      <c r="B7" s="25"/>
      <c r="C7" s="23"/>
      <c r="D7" s="24"/>
      <c r="E7" s="24"/>
    </row>
    <row r="8" spans="2:5" ht="15">
      <c r="B8" s="67" t="s">
        <v>3</v>
      </c>
      <c r="C8" s="23"/>
      <c r="D8" s="26"/>
      <c r="E8" s="26"/>
    </row>
    <row r="9" spans="2:5" ht="15">
      <c r="B9" s="28" t="s">
        <v>4</v>
      </c>
      <c r="C9" s="23">
        <v>7</v>
      </c>
      <c r="D9" s="27">
        <v>854924.4056699999</v>
      </c>
      <c r="E9" s="27">
        <v>873856</v>
      </c>
    </row>
    <row r="10" spans="2:5" ht="15">
      <c r="B10" s="28" t="s">
        <v>5</v>
      </c>
      <c r="C10" s="23">
        <v>8</v>
      </c>
      <c r="D10" s="27">
        <v>2840760</v>
      </c>
      <c r="E10" s="27">
        <v>2740064</v>
      </c>
    </row>
    <row r="11" spans="2:5" ht="15">
      <c r="B11" s="28" t="s">
        <v>115</v>
      </c>
      <c r="C11" s="23">
        <v>9</v>
      </c>
      <c r="D11" s="27">
        <v>789814.9680999999</v>
      </c>
      <c r="E11" s="27">
        <v>795675</v>
      </c>
    </row>
    <row r="12" spans="2:5" ht="15">
      <c r="B12" s="28" t="s">
        <v>7</v>
      </c>
      <c r="C12" s="23">
        <v>10</v>
      </c>
      <c r="D12" s="27">
        <v>13327056</v>
      </c>
      <c r="E12" s="27">
        <v>13066626</v>
      </c>
    </row>
    <row r="13" spans="2:5" ht="15">
      <c r="B13" s="28" t="s">
        <v>8</v>
      </c>
      <c r="C13" s="23"/>
      <c r="D13" s="27">
        <v>399441</v>
      </c>
      <c r="E13" s="27">
        <v>399441</v>
      </c>
    </row>
    <row r="14" spans="2:5" ht="15">
      <c r="B14" s="28" t="s">
        <v>9</v>
      </c>
      <c r="C14" s="23">
        <v>11</v>
      </c>
      <c r="D14" s="27">
        <v>983295.00373</v>
      </c>
      <c r="E14" s="27">
        <v>927212</v>
      </c>
    </row>
    <row r="15" spans="2:5" ht="15.75" thickBot="1">
      <c r="B15" s="29"/>
      <c r="C15" s="30"/>
      <c r="D15" s="31"/>
      <c r="E15" s="31"/>
    </row>
    <row r="16" spans="2:5" ht="15.75" customHeight="1">
      <c r="B16" s="25"/>
      <c r="C16" s="32"/>
      <c r="D16" s="27"/>
      <c r="E16" s="27"/>
    </row>
    <row r="17" spans="2:5" ht="15">
      <c r="B17" s="67" t="s">
        <v>10</v>
      </c>
      <c r="C17" s="32"/>
      <c r="D17" s="33">
        <f>SUM(D9:D14)</f>
        <v>19195291.377499998</v>
      </c>
      <c r="E17" s="33">
        <f>SUM(E9:E14)</f>
        <v>18802874</v>
      </c>
    </row>
    <row r="18" spans="2:5" ht="7.5" customHeight="1" thickBot="1">
      <c r="B18" s="34"/>
      <c r="C18" s="66"/>
      <c r="D18" s="31"/>
      <c r="E18" s="31"/>
    </row>
    <row r="19" spans="2:5" ht="7.5" customHeight="1">
      <c r="B19" s="25"/>
      <c r="C19" s="32"/>
      <c r="D19" s="27"/>
      <c r="E19" s="27"/>
    </row>
    <row r="20" spans="2:5" ht="15">
      <c r="B20" s="67" t="s">
        <v>11</v>
      </c>
      <c r="C20" s="23"/>
      <c r="D20" s="27"/>
      <c r="E20" s="27"/>
    </row>
    <row r="21" spans="2:5" ht="15">
      <c r="B21" s="28" t="s">
        <v>12</v>
      </c>
      <c r="C21" s="23">
        <v>12</v>
      </c>
      <c r="D21" s="27">
        <v>218352.56102</v>
      </c>
      <c r="E21" s="27">
        <v>199369</v>
      </c>
    </row>
    <row r="22" spans="2:5" ht="15">
      <c r="B22" s="28" t="s">
        <v>6</v>
      </c>
      <c r="C22" s="23">
        <v>13</v>
      </c>
      <c r="D22" s="27">
        <v>15713330</v>
      </c>
      <c r="E22" s="27">
        <v>15945878</v>
      </c>
    </row>
    <row r="23" spans="2:5" ht="15">
      <c r="B23" s="28" t="s">
        <v>13</v>
      </c>
      <c r="C23" s="23">
        <v>14</v>
      </c>
      <c r="D23" s="27">
        <v>58002</v>
      </c>
      <c r="E23" s="27">
        <v>90430</v>
      </c>
    </row>
    <row r="24" spans="2:5" ht="15">
      <c r="B24" s="28" t="s">
        <v>14</v>
      </c>
      <c r="C24" s="23">
        <v>15</v>
      </c>
      <c r="D24" s="27">
        <v>11331</v>
      </c>
      <c r="E24" s="27">
        <v>122425</v>
      </c>
    </row>
    <row r="25" spans="2:5" ht="15.75" thickBot="1">
      <c r="B25" s="34"/>
      <c r="C25" s="21"/>
      <c r="D25" s="31"/>
      <c r="E25" s="31"/>
    </row>
    <row r="26" spans="2:5" ht="7.5" customHeight="1">
      <c r="B26" s="25"/>
      <c r="C26" s="32"/>
      <c r="D26" s="27"/>
      <c r="E26" s="27"/>
    </row>
    <row r="27" spans="2:5" ht="15">
      <c r="B27" s="67" t="s">
        <v>15</v>
      </c>
      <c r="C27" s="32"/>
      <c r="D27" s="33">
        <f>SUM(D21:D24)</f>
        <v>16001015.56102</v>
      </c>
      <c r="E27" s="33">
        <f>SUM(E21:E24)</f>
        <v>16358102</v>
      </c>
    </row>
    <row r="28" spans="2:5" ht="7.5" customHeight="1" thickBot="1">
      <c r="B28" s="34"/>
      <c r="C28" s="66"/>
      <c r="D28" s="31"/>
      <c r="E28" s="31"/>
    </row>
    <row r="29" spans="2:5" ht="7.5" customHeight="1">
      <c r="B29" s="25"/>
      <c r="C29" s="32"/>
      <c r="D29" s="27"/>
      <c r="E29" s="27"/>
    </row>
    <row r="30" spans="2:5" ht="15">
      <c r="B30" s="67" t="s">
        <v>16</v>
      </c>
      <c r="C30" s="32"/>
      <c r="D30" s="33">
        <f>D17+D27</f>
        <v>35196306.93852</v>
      </c>
      <c r="E30" s="33">
        <f>E17+E27</f>
        <v>35160976</v>
      </c>
    </row>
    <row r="31" spans="2:5" ht="7.5" customHeight="1" thickBot="1">
      <c r="B31" s="68"/>
      <c r="C31" s="21"/>
      <c r="D31" s="31"/>
      <c r="E31" s="31"/>
    </row>
    <row r="32" spans="2:5" ht="7.5" customHeight="1">
      <c r="B32" s="67"/>
      <c r="C32" s="32"/>
      <c r="D32" s="27"/>
      <c r="E32" s="27"/>
    </row>
    <row r="33" spans="2:5" ht="15">
      <c r="B33" s="67" t="s">
        <v>17</v>
      </c>
      <c r="C33" s="23"/>
      <c r="D33" s="27"/>
      <c r="E33" s="27"/>
    </row>
    <row r="34" spans="2:5" ht="7.5" customHeight="1">
      <c r="B34" s="25"/>
      <c r="C34" s="65"/>
      <c r="D34" s="24"/>
      <c r="E34" s="24"/>
    </row>
    <row r="35" spans="2:5" ht="15">
      <c r="B35" s="28" t="s">
        <v>18</v>
      </c>
      <c r="C35" s="23">
        <v>4</v>
      </c>
      <c r="D35" s="27">
        <v>29781529</v>
      </c>
      <c r="E35" s="27">
        <v>29781529</v>
      </c>
    </row>
    <row r="36" spans="2:5" ht="15">
      <c r="B36" s="28" t="s">
        <v>19</v>
      </c>
      <c r="C36" s="23">
        <v>4</v>
      </c>
      <c r="D36" s="27">
        <v>314270</v>
      </c>
      <c r="E36" s="27">
        <v>314270</v>
      </c>
    </row>
    <row r="37" spans="2:5" ht="15">
      <c r="B37" s="28" t="s">
        <v>20</v>
      </c>
      <c r="C37" s="23">
        <v>4</v>
      </c>
      <c r="D37" s="27">
        <v>-618111</v>
      </c>
      <c r="E37" s="27">
        <v>-618111</v>
      </c>
    </row>
    <row r="38" spans="2:5" ht="15">
      <c r="B38" s="28" t="s">
        <v>21</v>
      </c>
      <c r="C38" s="23"/>
      <c r="D38" s="27">
        <v>-14824</v>
      </c>
      <c r="E38" s="27">
        <v>-14824</v>
      </c>
    </row>
    <row r="39" spans="2:7" ht="15">
      <c r="B39" s="28" t="s">
        <v>22</v>
      </c>
      <c r="C39" s="23"/>
      <c r="D39" s="27">
        <v>-16772854</v>
      </c>
      <c r="E39" s="27">
        <v>-16389759</v>
      </c>
      <c r="G39" s="90"/>
    </row>
    <row r="40" spans="2:5" ht="7.5" customHeight="1" thickBot="1">
      <c r="B40" s="34"/>
      <c r="C40" s="66"/>
      <c r="D40" s="31"/>
      <c r="E40" s="31"/>
    </row>
    <row r="41" spans="2:5" ht="7.5" customHeight="1">
      <c r="B41" s="25"/>
      <c r="C41" s="32"/>
      <c r="D41" s="27"/>
      <c r="E41" s="27"/>
    </row>
    <row r="42" spans="2:5" ht="15">
      <c r="B42" s="67" t="s">
        <v>23</v>
      </c>
      <c r="C42" s="32"/>
      <c r="D42" s="27">
        <f>SUM(D35:D39)</f>
        <v>12690010</v>
      </c>
      <c r="E42" s="27">
        <v>13073105</v>
      </c>
    </row>
    <row r="43" spans="2:5" ht="7.5" customHeight="1">
      <c r="B43" s="67"/>
      <c r="C43" s="65"/>
      <c r="D43" s="24"/>
      <c r="E43" s="24"/>
    </row>
    <row r="44" spans="2:7" ht="15">
      <c r="B44" s="28" t="s">
        <v>24</v>
      </c>
      <c r="C44" s="23"/>
      <c r="D44" s="27">
        <v>-313716</v>
      </c>
      <c r="E44" s="27">
        <v>-308206</v>
      </c>
      <c r="G44" s="90"/>
    </row>
    <row r="45" spans="2:5" ht="7.5" customHeight="1" thickBot="1">
      <c r="B45" s="34"/>
      <c r="C45" s="66"/>
      <c r="D45" s="31"/>
      <c r="E45" s="31"/>
    </row>
    <row r="46" spans="2:5" ht="7.5" customHeight="1">
      <c r="B46" s="25"/>
      <c r="C46" s="32"/>
      <c r="D46" s="27"/>
      <c r="E46" s="27"/>
    </row>
    <row r="47" spans="2:5" ht="15">
      <c r="B47" s="67" t="s">
        <v>25</v>
      </c>
      <c r="C47" s="32"/>
      <c r="D47" s="33">
        <f>D42+D44</f>
        <v>12376294</v>
      </c>
      <c r="E47" s="33">
        <f>E42+E44</f>
        <v>12764899</v>
      </c>
    </row>
    <row r="48" spans="2:5" ht="7.5" customHeight="1" thickBot="1">
      <c r="B48" s="68"/>
      <c r="C48" s="66"/>
      <c r="D48" s="31"/>
      <c r="E48" s="31"/>
    </row>
    <row r="49" spans="2:5" ht="7.5" customHeight="1">
      <c r="B49" s="67"/>
      <c r="C49" s="32"/>
      <c r="D49" s="27"/>
      <c r="E49" s="27"/>
    </row>
    <row r="50" spans="2:5" ht="15">
      <c r="B50" s="67" t="s">
        <v>26</v>
      </c>
      <c r="C50" s="23"/>
      <c r="D50" s="27"/>
      <c r="E50" s="27"/>
    </row>
    <row r="51" spans="2:5" ht="7.5" customHeight="1">
      <c r="B51" s="25"/>
      <c r="C51" s="65"/>
      <c r="D51" s="24"/>
      <c r="E51" s="24"/>
    </row>
    <row r="52" spans="2:5" ht="15">
      <c r="B52" s="67" t="s">
        <v>27</v>
      </c>
      <c r="C52" s="23"/>
      <c r="D52" s="27"/>
      <c r="E52" s="27"/>
    </row>
    <row r="53" spans="2:5" ht="15">
      <c r="B53" s="28" t="s">
        <v>28</v>
      </c>
      <c r="C53" s="23"/>
      <c r="D53" s="27">
        <v>35574</v>
      </c>
      <c r="E53" s="27">
        <v>35574</v>
      </c>
    </row>
    <row r="54" spans="2:5" ht="15">
      <c r="B54" s="28" t="s">
        <v>29</v>
      </c>
      <c r="C54" s="35">
        <v>16</v>
      </c>
      <c r="D54" s="27">
        <v>16356536</v>
      </c>
      <c r="E54" s="27">
        <v>16506536</v>
      </c>
    </row>
    <row r="55" spans="2:5" ht="15">
      <c r="B55" s="28" t="s">
        <v>30</v>
      </c>
      <c r="C55" s="23"/>
      <c r="D55" s="27">
        <v>0</v>
      </c>
      <c r="E55" s="27">
        <v>0</v>
      </c>
    </row>
    <row r="56" spans="2:5" ht="15">
      <c r="B56" s="28" t="s">
        <v>31</v>
      </c>
      <c r="C56" s="23"/>
      <c r="D56" s="27">
        <v>0</v>
      </c>
      <c r="E56" s="27">
        <v>0</v>
      </c>
    </row>
    <row r="57" spans="2:5" ht="15">
      <c r="B57" s="28" t="s">
        <v>32</v>
      </c>
      <c r="C57" s="23">
        <v>17</v>
      </c>
      <c r="D57" s="27">
        <v>3912242</v>
      </c>
      <c r="E57" s="27">
        <v>3912242</v>
      </c>
    </row>
    <row r="58" spans="2:5" ht="7.5" customHeight="1" thickBot="1">
      <c r="B58" s="34"/>
      <c r="C58" s="66"/>
      <c r="D58" s="31"/>
      <c r="E58" s="31"/>
    </row>
    <row r="59" spans="2:5" ht="7.5" customHeight="1">
      <c r="B59" s="25"/>
      <c r="C59" s="32"/>
      <c r="D59" s="27"/>
      <c r="E59" s="27"/>
    </row>
    <row r="60" spans="2:5" ht="15">
      <c r="B60" s="67" t="s">
        <v>33</v>
      </c>
      <c r="C60" s="36"/>
      <c r="D60" s="33">
        <f>SUM(D53:D57)</f>
        <v>20304352</v>
      </c>
      <c r="E60" s="33">
        <f>SUM(E53:E57)</f>
        <v>20454352</v>
      </c>
    </row>
    <row r="61" spans="2:5" ht="7.5" customHeight="1" thickBot="1">
      <c r="B61" s="34"/>
      <c r="C61" s="66"/>
      <c r="D61" s="31"/>
      <c r="E61" s="31"/>
    </row>
    <row r="62" spans="2:5" ht="7.5" customHeight="1">
      <c r="B62" s="25"/>
      <c r="C62" s="32"/>
      <c r="D62" s="27"/>
      <c r="E62" s="27"/>
    </row>
    <row r="63" spans="2:5" ht="15">
      <c r="B63" s="67" t="s">
        <v>34</v>
      </c>
      <c r="C63" s="23"/>
      <c r="D63" s="27"/>
      <c r="E63" s="27"/>
    </row>
    <row r="64" spans="2:5" ht="15">
      <c r="B64" s="28" t="s">
        <v>29</v>
      </c>
      <c r="C64" s="35">
        <v>16</v>
      </c>
      <c r="D64" s="27">
        <v>1235050.5598499998</v>
      </c>
      <c r="E64" s="27">
        <v>771595</v>
      </c>
    </row>
    <row r="65" spans="2:5" ht="15">
      <c r="B65" s="28" t="s">
        <v>35</v>
      </c>
      <c r="C65" s="23">
        <v>18</v>
      </c>
      <c r="D65" s="27">
        <v>1280610</v>
      </c>
      <c r="E65" s="27">
        <v>1170130</v>
      </c>
    </row>
    <row r="66" spans="2:5" ht="7.5" customHeight="1" thickBot="1">
      <c r="B66" s="34"/>
      <c r="C66" s="66"/>
      <c r="D66" s="31"/>
      <c r="E66" s="31"/>
    </row>
    <row r="67" spans="2:5" ht="7.5" customHeight="1">
      <c r="B67" s="25"/>
      <c r="C67" s="32"/>
      <c r="D67" s="27"/>
      <c r="E67" s="27"/>
    </row>
    <row r="68" spans="2:5" ht="15">
      <c r="B68" s="67" t="s">
        <v>36</v>
      </c>
      <c r="C68" s="23"/>
      <c r="D68" s="33">
        <f>SUM(D64:D65)</f>
        <v>2515660.55985</v>
      </c>
      <c r="E68" s="33">
        <f>SUM(E64:E65)</f>
        <v>1941725</v>
      </c>
    </row>
    <row r="69" spans="2:5" ht="7.5" customHeight="1" thickBot="1">
      <c r="B69" s="34"/>
      <c r="C69" s="66"/>
      <c r="D69" s="31"/>
      <c r="E69" s="31"/>
    </row>
    <row r="70" spans="2:5" ht="7.5" customHeight="1">
      <c r="B70" s="25"/>
      <c r="C70" s="32"/>
      <c r="D70" s="27"/>
      <c r="E70" s="27"/>
    </row>
    <row r="71" spans="2:5" ht="15">
      <c r="B71" s="67" t="s">
        <v>37</v>
      </c>
      <c r="C71" s="32"/>
      <c r="D71" s="33">
        <f>D60+D68</f>
        <v>22820012.55985</v>
      </c>
      <c r="E71" s="33">
        <f>E60+E68</f>
        <v>22396077</v>
      </c>
    </row>
    <row r="72" spans="2:5" ht="7.5" customHeight="1" thickBot="1">
      <c r="B72" s="68"/>
      <c r="C72" s="66"/>
      <c r="D72" s="31"/>
      <c r="E72" s="31"/>
    </row>
    <row r="73" spans="2:5" ht="7.5" customHeight="1">
      <c r="B73" s="67"/>
      <c r="C73" s="32"/>
      <c r="D73" s="27"/>
      <c r="E73" s="27"/>
    </row>
    <row r="74" spans="2:5" ht="15.75" thickBot="1">
      <c r="B74" s="68" t="s">
        <v>38</v>
      </c>
      <c r="C74" s="21"/>
      <c r="D74" s="37">
        <f>D47+D71</f>
        <v>35196306.55985</v>
      </c>
      <c r="E74" s="37">
        <f>E47+E71</f>
        <v>35160976</v>
      </c>
    </row>
    <row r="75" spans="2:5" ht="15">
      <c r="B75" s="67"/>
      <c r="C75" s="32"/>
      <c r="D75" s="27"/>
      <c r="E75" s="27"/>
    </row>
    <row r="76" spans="2:5" ht="15">
      <c r="B76" s="28" t="s">
        <v>39</v>
      </c>
      <c r="C76" s="23">
        <v>4</v>
      </c>
      <c r="D76" s="38">
        <v>0.24</v>
      </c>
      <c r="E76" s="38">
        <v>0.27</v>
      </c>
    </row>
    <row r="77" spans="2:5" ht="15.75" thickBot="1">
      <c r="B77" s="69" t="s">
        <v>40</v>
      </c>
      <c r="C77" s="30">
        <v>4</v>
      </c>
      <c r="D77" s="39">
        <v>31.78</v>
      </c>
      <c r="E77" s="39">
        <v>31.53</v>
      </c>
    </row>
    <row r="78" spans="2:5" ht="15">
      <c r="B78" s="40"/>
      <c r="C78" s="40"/>
      <c r="D78" s="40"/>
      <c r="E78" s="40"/>
    </row>
    <row r="79" spans="2:5" ht="15">
      <c r="B79" s="40"/>
      <c r="C79" s="40"/>
      <c r="D79" s="41"/>
      <c r="E79" s="41"/>
    </row>
    <row r="80" spans="2:5" ht="15">
      <c r="B80" s="74" t="s">
        <v>121</v>
      </c>
      <c r="C80" s="42"/>
      <c r="D80" s="74" t="s">
        <v>122</v>
      </c>
      <c r="E80" s="27"/>
    </row>
    <row r="81" spans="2:5" ht="15">
      <c r="B81" s="43" t="s">
        <v>114</v>
      </c>
      <c r="C81" s="24"/>
      <c r="D81" s="92" t="s">
        <v>143</v>
      </c>
      <c r="E81" s="92"/>
    </row>
    <row r="82" spans="2:5" ht="15">
      <c r="B82" s="43" t="s">
        <v>125</v>
      </c>
      <c r="C82" s="24"/>
      <c r="D82" s="93" t="s">
        <v>41</v>
      </c>
      <c r="E82" s="93"/>
    </row>
  </sheetData>
  <sheetProtection/>
  <mergeCells count="3">
    <mergeCell ref="B2:E2"/>
    <mergeCell ref="D81:E81"/>
    <mergeCell ref="D82:E82"/>
  </mergeCells>
  <printOptions/>
  <pageMargins left="0.7086614173228347" right="0.31496062992125984" top="0.3937007874015748" bottom="0.1968503937007874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E88"/>
  <sheetViews>
    <sheetView zoomScale="90" zoomScaleNormal="9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5" sqref="E5"/>
    </sheetView>
  </sheetViews>
  <sheetFormatPr defaultColWidth="9.140625" defaultRowHeight="15"/>
  <cols>
    <col min="1" max="1" width="6.8515625" style="16" customWidth="1"/>
    <col min="2" max="2" width="57.7109375" style="16" customWidth="1"/>
    <col min="3" max="3" width="7.57421875" style="16" customWidth="1"/>
    <col min="4" max="4" width="21.00390625" style="17" customWidth="1"/>
    <col min="5" max="5" width="22.28125" style="17" customWidth="1"/>
    <col min="6" max="16384" width="9.140625" style="16" customWidth="1"/>
  </cols>
  <sheetData>
    <row r="1" ht="12.75">
      <c r="B1" s="15" t="s">
        <v>95</v>
      </c>
    </row>
    <row r="2" spans="2:5" ht="29.25" customHeight="1">
      <c r="B2" s="94" t="s">
        <v>140</v>
      </c>
      <c r="C2" s="94"/>
      <c r="D2" s="94"/>
      <c r="E2" s="94"/>
    </row>
    <row r="3" ht="5.25" customHeight="1">
      <c r="B3" s="18"/>
    </row>
    <row r="4" spans="2:5" ht="23.25" customHeight="1">
      <c r="B4" s="97" t="s">
        <v>0</v>
      </c>
      <c r="C4" s="95" t="s">
        <v>1</v>
      </c>
      <c r="D4" s="99" t="s">
        <v>142</v>
      </c>
      <c r="E4" s="99"/>
    </row>
    <row r="5" spans="2:5" ht="24.75" thickBot="1">
      <c r="B5" s="98"/>
      <c r="C5" s="96"/>
      <c r="D5" s="114" t="s">
        <v>141</v>
      </c>
      <c r="E5" s="114" t="s">
        <v>133</v>
      </c>
    </row>
    <row r="6" spans="2:5" s="19" customFormat="1" ht="7.5" customHeight="1">
      <c r="B6" s="25"/>
      <c r="C6" s="32"/>
      <c r="D6" s="27"/>
      <c r="E6" s="27"/>
    </row>
    <row r="7" spans="2:5" ht="12">
      <c r="B7" s="70" t="s">
        <v>42</v>
      </c>
      <c r="C7" s="23"/>
      <c r="D7" s="27"/>
      <c r="E7" s="27"/>
    </row>
    <row r="8" spans="2:5" s="19" customFormat="1" ht="7.5" customHeight="1" thickBot="1">
      <c r="B8" s="34"/>
      <c r="C8" s="66"/>
      <c r="D8" s="31"/>
      <c r="E8" s="31"/>
    </row>
    <row r="9" spans="2:5" ht="12">
      <c r="B9" s="25"/>
      <c r="C9" s="32"/>
      <c r="D9" s="27"/>
      <c r="E9" s="27"/>
    </row>
    <row r="10" spans="2:5" ht="12">
      <c r="B10" s="28" t="s">
        <v>43</v>
      </c>
      <c r="C10" s="23">
        <v>19</v>
      </c>
      <c r="D10" s="27">
        <v>47247.047340000005</v>
      </c>
      <c r="E10" s="27">
        <v>36842</v>
      </c>
    </row>
    <row r="11" spans="2:5" ht="12.75" thickBot="1">
      <c r="B11" s="69" t="s">
        <v>44</v>
      </c>
      <c r="C11" s="30">
        <v>20</v>
      </c>
      <c r="D11" s="31">
        <v>-53496.88961</v>
      </c>
      <c r="E11" s="31">
        <v>-53146</v>
      </c>
    </row>
    <row r="12" spans="2:5" s="19" customFormat="1" ht="7.5" customHeight="1">
      <c r="B12" s="25"/>
      <c r="C12" s="32"/>
      <c r="D12" s="27"/>
      <c r="E12" s="27"/>
    </row>
    <row r="13" spans="2:5" ht="12">
      <c r="B13" s="67" t="s">
        <v>45</v>
      </c>
      <c r="C13" s="32"/>
      <c r="D13" s="33">
        <f>SUM(D10:D11)</f>
        <v>-6249.842269999994</v>
      </c>
      <c r="E13" s="33">
        <f>SUM(E10:E11)</f>
        <v>-16304</v>
      </c>
    </row>
    <row r="14" spans="2:5" ht="12">
      <c r="B14" s="28" t="s">
        <v>46</v>
      </c>
      <c r="C14" s="23">
        <v>21</v>
      </c>
      <c r="D14" s="27">
        <v>115211</v>
      </c>
      <c r="E14" s="27">
        <v>373581</v>
      </c>
    </row>
    <row r="15" spans="2:5" ht="12">
      <c r="B15" s="28" t="s">
        <v>47</v>
      </c>
      <c r="C15" s="23">
        <v>22</v>
      </c>
      <c r="D15" s="27">
        <v>-331055.12963</v>
      </c>
      <c r="E15" s="27">
        <v>-395527</v>
      </c>
    </row>
    <row r="16" spans="2:5" ht="12">
      <c r="B16" s="28" t="s">
        <v>48</v>
      </c>
      <c r="C16" s="23">
        <v>23</v>
      </c>
      <c r="D16" s="27">
        <v>-8143</v>
      </c>
      <c r="E16" s="27">
        <v>-4488</v>
      </c>
    </row>
    <row r="17" spans="2:5" ht="12">
      <c r="B17" s="28" t="s">
        <v>49</v>
      </c>
      <c r="C17" s="23">
        <v>24</v>
      </c>
      <c r="D17" s="27">
        <f>-21722-57747</f>
        <v>-79469</v>
      </c>
      <c r="E17" s="27">
        <v>-320583</v>
      </c>
    </row>
    <row r="18" spans="2:5" ht="6" customHeight="1" thickBot="1">
      <c r="B18" s="29"/>
      <c r="C18" s="30"/>
      <c r="D18" s="31"/>
      <c r="E18" s="31"/>
    </row>
    <row r="19" spans="2:5" s="19" customFormat="1" ht="7.5" customHeight="1">
      <c r="B19" s="25"/>
      <c r="C19" s="32"/>
      <c r="D19" s="27"/>
      <c r="E19" s="27"/>
    </row>
    <row r="20" spans="2:5" ht="12">
      <c r="B20" s="67" t="s">
        <v>50</v>
      </c>
      <c r="C20" s="32"/>
      <c r="D20" s="33">
        <f>SUM(D13:D17)</f>
        <v>-309705.9719</v>
      </c>
      <c r="E20" s="33">
        <f>SUM(E13:E17)</f>
        <v>-363321</v>
      </c>
    </row>
    <row r="21" spans="2:5" ht="7.5" customHeight="1">
      <c r="B21" s="28"/>
      <c r="C21" s="23"/>
      <c r="D21" s="27"/>
      <c r="E21" s="27"/>
    </row>
    <row r="22" spans="2:5" ht="12">
      <c r="B22" s="28" t="s">
        <v>51</v>
      </c>
      <c r="C22" s="23">
        <v>25</v>
      </c>
      <c r="D22" s="27">
        <v>574556</v>
      </c>
      <c r="E22" s="27">
        <v>633873</v>
      </c>
    </row>
    <row r="23" spans="2:5" ht="12">
      <c r="B23" s="28" t="s">
        <v>52</v>
      </c>
      <c r="C23" s="23">
        <v>26</v>
      </c>
      <c r="D23" s="27">
        <f>-653455</f>
        <v>-653455</v>
      </c>
      <c r="E23" s="27">
        <v>-524225</v>
      </c>
    </row>
    <row r="24" spans="2:5" ht="12">
      <c r="B24" s="28" t="s">
        <v>53</v>
      </c>
      <c r="C24" s="23"/>
      <c r="D24" s="27"/>
      <c r="E24" s="27"/>
    </row>
    <row r="25" spans="2:5" ht="6" customHeight="1" thickBot="1">
      <c r="B25" s="29"/>
      <c r="C25" s="30"/>
      <c r="D25" s="31"/>
      <c r="E25" s="31"/>
    </row>
    <row r="26" spans="2:5" s="19" customFormat="1" ht="7.5" customHeight="1">
      <c r="B26" s="25"/>
      <c r="C26" s="32"/>
      <c r="D26" s="27"/>
      <c r="E26" s="27"/>
    </row>
    <row r="27" spans="2:5" ht="12">
      <c r="B27" s="67" t="s">
        <v>54</v>
      </c>
      <c r="C27" s="32"/>
      <c r="D27" s="33">
        <f>SUM(D20:D24)</f>
        <v>-388604.9719</v>
      </c>
      <c r="E27" s="33">
        <f>SUM(E20:E24)</f>
        <v>-253673</v>
      </c>
    </row>
    <row r="28" spans="2:5" ht="6" customHeight="1">
      <c r="B28" s="22"/>
      <c r="C28" s="23"/>
      <c r="D28" s="27"/>
      <c r="E28" s="27"/>
    </row>
    <row r="29" spans="2:5" ht="12">
      <c r="B29" s="24" t="s">
        <v>55</v>
      </c>
      <c r="C29" s="23"/>
      <c r="D29" s="27"/>
      <c r="E29" s="27"/>
    </row>
    <row r="30" spans="2:5" s="19" customFormat="1" ht="7.5" customHeight="1" thickBot="1">
      <c r="B30" s="34"/>
      <c r="C30" s="66"/>
      <c r="D30" s="31"/>
      <c r="E30" s="31"/>
    </row>
    <row r="31" spans="2:5" s="19" customFormat="1" ht="7.5" customHeight="1">
      <c r="B31" s="25"/>
      <c r="C31" s="32"/>
      <c r="D31" s="27"/>
      <c r="E31" s="27"/>
    </row>
    <row r="32" spans="2:5" ht="12">
      <c r="B32" s="67" t="s">
        <v>56</v>
      </c>
      <c r="C32" s="32"/>
      <c r="D32" s="33">
        <f>D27+D29</f>
        <v>-388604.9719</v>
      </c>
      <c r="E32" s="33">
        <f>E27+E29</f>
        <v>-253673</v>
      </c>
    </row>
    <row r="33" spans="2:5" s="19" customFormat="1" ht="7.5" customHeight="1" thickBot="1">
      <c r="B33" s="34"/>
      <c r="C33" s="66"/>
      <c r="D33" s="31"/>
      <c r="E33" s="31"/>
    </row>
    <row r="34" spans="2:5" s="19" customFormat="1" ht="7.5" customHeight="1">
      <c r="B34" s="25"/>
      <c r="C34" s="32"/>
      <c r="D34" s="27"/>
      <c r="E34" s="27"/>
    </row>
    <row r="35" spans="2:5" ht="12">
      <c r="B35" s="70" t="s">
        <v>57</v>
      </c>
      <c r="C35" s="23"/>
      <c r="D35" s="27"/>
      <c r="E35" s="27"/>
    </row>
    <row r="36" spans="2:5" ht="12">
      <c r="B36" s="22"/>
      <c r="C36" s="24"/>
      <c r="D36" s="27"/>
      <c r="E36" s="27"/>
    </row>
    <row r="37" spans="2:5" ht="12">
      <c r="B37" s="24" t="s">
        <v>58</v>
      </c>
      <c r="C37" s="23"/>
      <c r="D37" s="27"/>
      <c r="E37" s="27"/>
    </row>
    <row r="38" spans="2:5" s="19" customFormat="1" ht="7.5" customHeight="1" thickBot="1">
      <c r="B38" s="34"/>
      <c r="C38" s="66"/>
      <c r="D38" s="31"/>
      <c r="E38" s="31"/>
    </row>
    <row r="39" spans="2:5" s="19" customFormat="1" ht="7.5" customHeight="1">
      <c r="B39" s="25"/>
      <c r="C39" s="32"/>
      <c r="D39" s="27"/>
      <c r="E39" s="27"/>
    </row>
    <row r="40" spans="2:5" ht="12">
      <c r="B40" s="67" t="s">
        <v>59</v>
      </c>
      <c r="C40" s="32"/>
      <c r="D40" s="33">
        <f>D32+D37</f>
        <v>-388604.9719</v>
      </c>
      <c r="E40" s="33">
        <f>E32+E37</f>
        <v>-253673</v>
      </c>
    </row>
    <row r="41" spans="2:5" s="19" customFormat="1" ht="7.5" customHeight="1" thickBot="1">
      <c r="B41" s="34"/>
      <c r="C41" s="66"/>
      <c r="D41" s="31"/>
      <c r="E41" s="31"/>
    </row>
    <row r="42" spans="2:5" s="19" customFormat="1" ht="7.5" customHeight="1">
      <c r="B42" s="25"/>
      <c r="C42" s="32"/>
      <c r="D42" s="27"/>
      <c r="E42" s="27"/>
    </row>
    <row r="43" spans="2:5" ht="12">
      <c r="B43" s="70" t="s">
        <v>60</v>
      </c>
      <c r="C43" s="44"/>
      <c r="D43" s="27"/>
      <c r="E43" s="27"/>
    </row>
    <row r="44" spans="2:5" ht="33" customHeight="1">
      <c r="B44" s="45" t="s">
        <v>61</v>
      </c>
      <c r="C44" s="44"/>
      <c r="D44" s="27"/>
      <c r="E44" s="27"/>
    </row>
    <row r="45" spans="2:5" ht="19.5" customHeight="1">
      <c r="B45" s="71" t="s">
        <v>62</v>
      </c>
      <c r="C45" s="23"/>
      <c r="D45" s="27"/>
      <c r="E45" s="27"/>
    </row>
    <row r="46" spans="2:5" ht="11.25" customHeight="1">
      <c r="B46" s="71" t="s">
        <v>63</v>
      </c>
      <c r="C46" s="23"/>
      <c r="D46" s="27"/>
      <c r="E46" s="27"/>
    </row>
    <row r="47" spans="2:5" s="19" customFormat="1" ht="7.5" customHeight="1" thickBot="1">
      <c r="B47" s="34"/>
      <c r="C47" s="66"/>
      <c r="D47" s="31"/>
      <c r="E47" s="31"/>
    </row>
    <row r="48" spans="2:5" ht="12">
      <c r="B48" s="46" t="s">
        <v>64</v>
      </c>
      <c r="C48" s="23"/>
      <c r="D48" s="33">
        <f>D44+D45+D46</f>
        <v>0</v>
      </c>
      <c r="E48" s="33">
        <f>E44+E45+E46</f>
        <v>0</v>
      </c>
    </row>
    <row r="49" spans="2:5" s="19" customFormat="1" ht="7.5" customHeight="1" thickBot="1">
      <c r="B49" s="34"/>
      <c r="C49" s="66"/>
      <c r="D49" s="31"/>
      <c r="E49" s="31"/>
    </row>
    <row r="50" spans="2:5" s="19" customFormat="1" ht="7.5" customHeight="1">
      <c r="B50" s="25"/>
      <c r="C50" s="32"/>
      <c r="D50" s="27"/>
      <c r="E50" s="27"/>
    </row>
    <row r="51" spans="2:5" ht="12">
      <c r="B51" s="67" t="s">
        <v>65</v>
      </c>
      <c r="C51" s="32"/>
      <c r="D51" s="33">
        <f>D40+D48</f>
        <v>-388604.9719</v>
      </c>
      <c r="E51" s="33">
        <f>E40+E48</f>
        <v>-253673</v>
      </c>
    </row>
    <row r="52" spans="2:5" ht="6" customHeight="1" thickBot="1">
      <c r="B52" s="29"/>
      <c r="C52" s="30"/>
      <c r="D52" s="31"/>
      <c r="E52" s="31"/>
    </row>
    <row r="53" spans="2:5" s="19" customFormat="1" ht="7.5" customHeight="1">
      <c r="B53" s="25"/>
      <c r="C53" s="32"/>
      <c r="D53" s="27"/>
      <c r="E53" s="27"/>
    </row>
    <row r="54" spans="2:5" ht="12">
      <c r="B54" s="67" t="s">
        <v>66</v>
      </c>
      <c r="C54" s="32"/>
      <c r="D54" s="27"/>
      <c r="E54" s="27"/>
    </row>
    <row r="55" spans="2:5" ht="12">
      <c r="B55" s="28" t="s">
        <v>67</v>
      </c>
      <c r="C55" s="23"/>
      <c r="D55" s="27">
        <f>D51-D56</f>
        <v>-383094.9719</v>
      </c>
      <c r="E55" s="27">
        <v>-245471</v>
      </c>
    </row>
    <row r="56" spans="2:5" ht="12">
      <c r="B56" s="28" t="s">
        <v>68</v>
      </c>
      <c r="C56" s="23"/>
      <c r="D56" s="27">
        <v>-5510</v>
      </c>
      <c r="E56" s="27">
        <v>-8202</v>
      </c>
    </row>
    <row r="57" spans="2:5" s="19" customFormat="1" ht="7.5" customHeight="1" thickBot="1">
      <c r="B57" s="34"/>
      <c r="C57" s="66"/>
      <c r="D57" s="31"/>
      <c r="E57" s="31"/>
    </row>
    <row r="58" spans="2:5" s="19" customFormat="1" ht="7.5" customHeight="1">
      <c r="B58" s="25"/>
      <c r="C58" s="32"/>
      <c r="D58" s="27"/>
      <c r="E58" s="27"/>
    </row>
    <row r="59" spans="2:5" ht="12">
      <c r="B59" s="67" t="s">
        <v>59</v>
      </c>
      <c r="C59" s="32"/>
      <c r="D59" s="33">
        <f>D55+D56</f>
        <v>-388604.9719</v>
      </c>
      <c r="E59" s="33">
        <f>E55+E56</f>
        <v>-253673</v>
      </c>
    </row>
    <row r="60" spans="2:5" ht="6" customHeight="1" thickBot="1">
      <c r="B60" s="29"/>
      <c r="C60" s="30"/>
      <c r="D60" s="31"/>
      <c r="E60" s="31"/>
    </row>
    <row r="61" spans="2:5" s="19" customFormat="1" ht="7.5" customHeight="1">
      <c r="B61" s="25"/>
      <c r="C61" s="32"/>
      <c r="D61" s="27"/>
      <c r="E61" s="27"/>
    </row>
    <row r="62" spans="2:5" ht="12">
      <c r="B62" s="67" t="s">
        <v>69</v>
      </c>
      <c r="C62" s="32"/>
      <c r="D62" s="27"/>
      <c r="E62" s="27"/>
    </row>
    <row r="63" spans="2:5" ht="12">
      <c r="B63" s="28" t="s">
        <v>67</v>
      </c>
      <c r="C63" s="23"/>
      <c r="D63" s="27">
        <f>D55</f>
        <v>-383094.9719</v>
      </c>
      <c r="E63" s="27">
        <v>-245471</v>
      </c>
    </row>
    <row r="64" spans="2:5" ht="12">
      <c r="B64" s="28" t="s">
        <v>68</v>
      </c>
      <c r="C64" s="23"/>
      <c r="D64" s="27">
        <f>D56</f>
        <v>-5510</v>
      </c>
      <c r="E64" s="27">
        <v>-8202</v>
      </c>
    </row>
    <row r="65" spans="2:5" s="19" customFormat="1" ht="7.5" customHeight="1" thickBot="1">
      <c r="B65" s="34"/>
      <c r="C65" s="66"/>
      <c r="D65" s="31"/>
      <c r="E65" s="31"/>
    </row>
    <row r="66" spans="2:5" s="19" customFormat="1" ht="7.5" customHeight="1">
      <c r="B66" s="25"/>
      <c r="C66" s="32"/>
      <c r="D66" s="27"/>
      <c r="E66" s="27"/>
    </row>
    <row r="67" spans="2:5" ht="12">
      <c r="B67" s="67" t="s">
        <v>65</v>
      </c>
      <c r="C67" s="32"/>
      <c r="D67" s="33">
        <f>D51</f>
        <v>-388604.9719</v>
      </c>
      <c r="E67" s="33">
        <f>E51</f>
        <v>-253673</v>
      </c>
    </row>
    <row r="68" spans="2:5" ht="6" customHeight="1" thickBot="1">
      <c r="B68" s="29"/>
      <c r="C68" s="30"/>
      <c r="D68" s="31"/>
      <c r="E68" s="31"/>
    </row>
    <row r="69" spans="2:5" s="19" customFormat="1" ht="7.5" customHeight="1">
      <c r="B69" s="25"/>
      <c r="C69" s="32"/>
      <c r="D69" s="27"/>
      <c r="E69" s="27"/>
    </row>
    <row r="70" spans="2:5" ht="12">
      <c r="B70" s="47" t="s">
        <v>70</v>
      </c>
      <c r="C70" s="47"/>
      <c r="D70" s="47"/>
      <c r="E70" s="47"/>
    </row>
    <row r="71" spans="2:5" ht="12">
      <c r="B71" s="47" t="s">
        <v>71</v>
      </c>
      <c r="C71" s="47"/>
      <c r="D71" s="47"/>
      <c r="E71" s="47"/>
    </row>
    <row r="72" spans="2:5" ht="12">
      <c r="B72" s="24" t="s">
        <v>72</v>
      </c>
      <c r="C72" s="77"/>
      <c r="D72" s="38">
        <v>0.03</v>
      </c>
      <c r="E72" s="38">
        <v>-0.33</v>
      </c>
    </row>
    <row r="73" spans="2:5" ht="12">
      <c r="B73" s="24" t="s">
        <v>73</v>
      </c>
      <c r="C73" s="77"/>
      <c r="D73" s="38">
        <v>0.03</v>
      </c>
      <c r="E73" s="38">
        <v>-0.33</v>
      </c>
    </row>
    <row r="74" spans="2:5" ht="12">
      <c r="B74" s="22"/>
      <c r="C74" s="23"/>
      <c r="D74" s="26"/>
      <c r="E74" s="78"/>
    </row>
    <row r="75" spans="2:5" ht="24.75" customHeight="1">
      <c r="B75" s="71" t="s">
        <v>113</v>
      </c>
      <c r="C75" s="45"/>
      <c r="D75" s="45"/>
      <c r="E75" s="79"/>
    </row>
    <row r="76" spans="2:5" ht="12">
      <c r="B76" s="28" t="s">
        <v>72</v>
      </c>
      <c r="C76" s="23">
        <v>4</v>
      </c>
      <c r="D76" s="38">
        <v>0.03</v>
      </c>
      <c r="E76" s="38">
        <v>-0.33</v>
      </c>
    </row>
    <row r="77" spans="2:5" ht="12">
      <c r="B77" s="28" t="s">
        <v>73</v>
      </c>
      <c r="C77" s="23">
        <v>4</v>
      </c>
      <c r="D77" s="38">
        <v>0.03</v>
      </c>
      <c r="E77" s="38">
        <v>-0.33</v>
      </c>
    </row>
    <row r="78" spans="2:5" s="19" customFormat="1" ht="7.5" customHeight="1" thickBot="1">
      <c r="B78" s="34"/>
      <c r="C78" s="66"/>
      <c r="D78" s="31"/>
      <c r="E78" s="31"/>
    </row>
    <row r="79" spans="2:5" ht="12">
      <c r="B79" s="22"/>
      <c r="C79" s="23"/>
      <c r="D79" s="26"/>
      <c r="E79" s="26"/>
    </row>
    <row r="80" spans="2:5" ht="12">
      <c r="B80" s="71" t="s">
        <v>112</v>
      </c>
      <c r="C80" s="45"/>
      <c r="D80" s="45"/>
      <c r="E80" s="45"/>
    </row>
    <row r="81" spans="2:5" ht="12">
      <c r="B81" s="28" t="s">
        <v>72</v>
      </c>
      <c r="C81" s="23">
        <v>4</v>
      </c>
      <c r="D81" s="26"/>
      <c r="E81" s="26"/>
    </row>
    <row r="82" spans="2:5" ht="12">
      <c r="B82" s="28" t="s">
        <v>73</v>
      </c>
      <c r="C82" s="23">
        <v>4</v>
      </c>
      <c r="D82" s="26"/>
      <c r="E82" s="26"/>
    </row>
    <row r="83" spans="2:5" s="19" customFormat="1" ht="7.5" customHeight="1" thickBot="1">
      <c r="B83" s="34"/>
      <c r="C83" s="66"/>
      <c r="D83" s="31"/>
      <c r="E83" s="31"/>
    </row>
    <row r="84" spans="2:5" ht="12">
      <c r="B84" s="40"/>
      <c r="C84" s="40"/>
      <c r="D84" s="27"/>
      <c r="E84" s="27"/>
    </row>
    <row r="85" spans="2:5" ht="12">
      <c r="B85" s="40"/>
      <c r="C85" s="40"/>
      <c r="D85" s="27"/>
      <c r="E85" s="27"/>
    </row>
    <row r="86" spans="2:5" ht="12">
      <c r="B86" s="74" t="s">
        <v>124</v>
      </c>
      <c r="C86" s="42"/>
      <c r="D86" s="74" t="s">
        <v>123</v>
      </c>
      <c r="E86" s="27"/>
    </row>
    <row r="87" spans="2:5" ht="18" customHeight="1">
      <c r="B87" s="64" t="s">
        <v>114</v>
      </c>
      <c r="C87" s="24"/>
      <c r="D87" s="92" t="s">
        <v>143</v>
      </c>
      <c r="E87" s="92"/>
    </row>
    <row r="88" spans="2:5" ht="12">
      <c r="B88" s="64" t="s">
        <v>125</v>
      </c>
      <c r="C88" s="24"/>
      <c r="D88" s="93" t="s">
        <v>41</v>
      </c>
      <c r="E88" s="93"/>
    </row>
  </sheetData>
  <sheetProtection/>
  <mergeCells count="6">
    <mergeCell ref="B2:E2"/>
    <mergeCell ref="D87:E87"/>
    <mergeCell ref="D88:E88"/>
    <mergeCell ref="C4:C5"/>
    <mergeCell ref="B4:B5"/>
    <mergeCell ref="D4:E4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D73"/>
  <sheetViews>
    <sheetView zoomScale="90" zoomScaleNormal="90" zoomScalePageLayoutView="0" workbookViewId="0" topLeftCell="A1">
      <pane xSplit="4" ySplit="5" topLeftCell="E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5" sqref="D5"/>
    </sheetView>
  </sheetViews>
  <sheetFormatPr defaultColWidth="9.140625" defaultRowHeight="15"/>
  <cols>
    <col min="1" max="1" width="7.140625" style="1" customWidth="1"/>
    <col min="2" max="2" width="61.8515625" style="1" customWidth="1"/>
    <col min="3" max="3" width="21.28125" style="1" customWidth="1"/>
    <col min="4" max="4" width="22.140625" style="1" customWidth="1"/>
    <col min="5" max="16384" width="9.140625" style="1" customWidth="1"/>
  </cols>
  <sheetData>
    <row r="1" ht="12.75">
      <c r="B1" s="4" t="s">
        <v>95</v>
      </c>
    </row>
    <row r="2" spans="2:4" ht="26.25" customHeight="1">
      <c r="B2" s="102" t="s">
        <v>134</v>
      </c>
      <c r="C2" s="102"/>
      <c r="D2" s="102"/>
    </row>
    <row r="3" spans="2:4" ht="12.75">
      <c r="B3" s="14"/>
      <c r="C3" s="14"/>
      <c r="D3" s="14"/>
    </row>
    <row r="4" spans="2:4" ht="12">
      <c r="B4" s="104" t="s">
        <v>0</v>
      </c>
      <c r="C4" s="103" t="s">
        <v>135</v>
      </c>
      <c r="D4" s="103"/>
    </row>
    <row r="5" spans="2:4" ht="24.75" thickBot="1">
      <c r="B5" s="105"/>
      <c r="C5" s="115" t="s">
        <v>136</v>
      </c>
      <c r="D5" s="115" t="s">
        <v>133</v>
      </c>
    </row>
    <row r="6" spans="2:4" ht="12">
      <c r="B6" s="48"/>
      <c r="C6" s="49"/>
      <c r="D6" s="49"/>
    </row>
    <row r="7" spans="2:4" ht="12">
      <c r="B7" s="72" t="s">
        <v>74</v>
      </c>
      <c r="C7" s="49"/>
      <c r="D7" s="49"/>
    </row>
    <row r="8" spans="2:4" ht="12">
      <c r="B8" s="73"/>
      <c r="C8" s="49"/>
      <c r="D8" s="49"/>
    </row>
    <row r="9" spans="2:4" ht="12">
      <c r="B9" s="72" t="s">
        <v>75</v>
      </c>
      <c r="C9" s="49"/>
      <c r="D9" s="49"/>
    </row>
    <row r="10" spans="2:4" ht="12">
      <c r="B10" s="73" t="s">
        <v>76</v>
      </c>
      <c r="C10" s="81">
        <v>44422.36953</v>
      </c>
      <c r="D10" s="80">
        <v>35730</v>
      </c>
    </row>
    <row r="11" spans="2:4" ht="12">
      <c r="B11" s="73" t="s">
        <v>77</v>
      </c>
      <c r="C11" s="81">
        <v>7539.1802000000025</v>
      </c>
      <c r="D11" s="51"/>
    </row>
    <row r="12" spans="2:4" ht="12">
      <c r="B12" s="73" t="s">
        <v>78</v>
      </c>
      <c r="C12" s="81">
        <v>30</v>
      </c>
      <c r="D12" s="51"/>
    </row>
    <row r="13" spans="2:4" ht="12">
      <c r="B13" s="73" t="s">
        <v>79</v>
      </c>
      <c r="C13" s="81">
        <v>473094.4112600001</v>
      </c>
      <c r="D13" s="51">
        <v>1133462</v>
      </c>
    </row>
    <row r="14" spans="2:4" ht="12">
      <c r="B14" s="72"/>
      <c r="C14" s="81"/>
      <c r="D14" s="51"/>
    </row>
    <row r="15" spans="2:4" ht="12">
      <c r="B15" s="72" t="s">
        <v>80</v>
      </c>
      <c r="C15" s="81"/>
      <c r="D15" s="51"/>
    </row>
    <row r="16" spans="2:4" ht="12">
      <c r="B16" s="73" t="s">
        <v>81</v>
      </c>
      <c r="C16" s="51">
        <v>-158854</v>
      </c>
      <c r="D16" s="51">
        <v>-671767</v>
      </c>
    </row>
    <row r="17" spans="2:4" ht="12">
      <c r="B17" s="73" t="s">
        <v>82</v>
      </c>
      <c r="C17" s="51"/>
      <c r="D17" s="51"/>
    </row>
    <row r="18" spans="2:4" ht="12">
      <c r="B18" s="73" t="s">
        <v>83</v>
      </c>
      <c r="C18" s="83">
        <v>-46884.13009</v>
      </c>
      <c r="D18" s="51"/>
    </row>
    <row r="19" spans="2:4" ht="12">
      <c r="B19" s="73" t="s">
        <v>84</v>
      </c>
      <c r="C19" s="51">
        <v>-63458</v>
      </c>
      <c r="D19" s="51">
        <v>-103905</v>
      </c>
    </row>
    <row r="20" spans="2:4" ht="12">
      <c r="B20" s="73" t="s">
        <v>85</v>
      </c>
      <c r="C20" s="51">
        <v>-38931.0702</v>
      </c>
      <c r="D20" s="51">
        <v>-258725</v>
      </c>
    </row>
    <row r="21" spans="2:4" ht="12">
      <c r="B21" s="73" t="s">
        <v>86</v>
      </c>
      <c r="C21" s="83">
        <v>-4392.5897</v>
      </c>
      <c r="D21" s="51"/>
    </row>
    <row r="22" spans="2:4" ht="12">
      <c r="B22" s="73" t="s">
        <v>87</v>
      </c>
      <c r="C22" s="51">
        <v>-55078</v>
      </c>
      <c r="D22" s="51">
        <v>-73817</v>
      </c>
    </row>
    <row r="23" spans="2:4" ht="12">
      <c r="B23" s="73" t="s">
        <v>88</v>
      </c>
      <c r="C23" s="51">
        <v>-92388</v>
      </c>
      <c r="D23" s="51">
        <v>-96592</v>
      </c>
    </row>
    <row r="24" spans="2:4" ht="13.5" customHeight="1" thickBot="1">
      <c r="B24" s="52"/>
      <c r="C24" s="53"/>
      <c r="D24" s="53"/>
    </row>
    <row r="25" spans="2:4" ht="12">
      <c r="B25" s="48"/>
      <c r="C25" s="49"/>
      <c r="D25" s="49"/>
    </row>
    <row r="26" spans="2:4" ht="24">
      <c r="B26" s="72" t="s">
        <v>126</v>
      </c>
      <c r="C26" s="54">
        <f>SUM(C10:C23)</f>
        <v>65100.17100000003</v>
      </c>
      <c r="D26" s="54">
        <f>SUM(D10:D23)</f>
        <v>-35614</v>
      </c>
    </row>
    <row r="27" spans="2:4" ht="12.75" thickBot="1">
      <c r="B27" s="55"/>
      <c r="C27" s="53"/>
      <c r="D27" s="53"/>
    </row>
    <row r="28" spans="2:4" ht="12">
      <c r="B28" s="48"/>
      <c r="C28" s="49"/>
      <c r="D28" s="49"/>
    </row>
    <row r="29" spans="2:4" ht="12">
      <c r="B29" s="72" t="s">
        <v>89</v>
      </c>
      <c r="C29" s="51"/>
      <c r="D29" s="51"/>
    </row>
    <row r="30" spans="2:4" ht="12">
      <c r="B30" s="73" t="s">
        <v>90</v>
      </c>
      <c r="C30" s="51">
        <v>-683</v>
      </c>
      <c r="D30" s="51"/>
    </row>
    <row r="31" spans="2:4" ht="12.75" customHeight="1">
      <c r="B31" s="73" t="s">
        <v>91</v>
      </c>
      <c r="C31" s="51"/>
      <c r="D31" s="51"/>
    </row>
    <row r="32" spans="2:4" ht="12">
      <c r="B32" s="49" t="s">
        <v>117</v>
      </c>
      <c r="C32" s="51"/>
      <c r="D32" s="51"/>
    </row>
    <row r="33" spans="2:4" ht="12">
      <c r="B33" s="49" t="s">
        <v>118</v>
      </c>
      <c r="C33" s="51"/>
      <c r="D33" s="51"/>
    </row>
    <row r="34" spans="2:4" ht="12">
      <c r="B34" s="73" t="s">
        <v>92</v>
      </c>
      <c r="C34" s="51"/>
      <c r="D34" s="51"/>
    </row>
    <row r="35" spans="2:4" ht="12">
      <c r="B35" s="73" t="s">
        <v>93</v>
      </c>
      <c r="C35" s="51">
        <v>200</v>
      </c>
      <c r="D35" s="51"/>
    </row>
    <row r="36" spans="2:4" ht="12">
      <c r="B36" s="73" t="s">
        <v>94</v>
      </c>
      <c r="C36" s="51">
        <v>-35286</v>
      </c>
      <c r="D36" s="51">
        <v>16575</v>
      </c>
    </row>
    <row r="37" spans="2:4" ht="12">
      <c r="B37" s="73" t="s">
        <v>79</v>
      </c>
      <c r="C37" s="51">
        <v>10866</v>
      </c>
      <c r="D37" s="51"/>
    </row>
    <row r="38" spans="2:4" ht="12">
      <c r="B38" s="73" t="s">
        <v>88</v>
      </c>
      <c r="C38" s="51">
        <v>-2169</v>
      </c>
      <c r="D38" s="51"/>
    </row>
    <row r="39" spans="2:4" ht="12.75" thickBot="1">
      <c r="B39" s="55"/>
      <c r="C39" s="53"/>
      <c r="D39" s="53"/>
    </row>
    <row r="40" spans="2:4" ht="12">
      <c r="B40" s="50"/>
      <c r="C40" s="56"/>
      <c r="D40" s="56"/>
    </row>
    <row r="41" spans="2:4" ht="24">
      <c r="B41" s="72" t="s">
        <v>116</v>
      </c>
      <c r="C41" s="54">
        <f>SUM(C30:C38)</f>
        <v>-27072</v>
      </c>
      <c r="D41" s="54">
        <f>SUM(D30:D38)</f>
        <v>16575</v>
      </c>
    </row>
    <row r="42" spans="2:4" ht="12.75" thickBot="1">
      <c r="B42" s="55"/>
      <c r="C42" s="53"/>
      <c r="D42" s="53"/>
    </row>
    <row r="43" spans="2:4" ht="12">
      <c r="B43" s="57"/>
      <c r="C43" s="57"/>
      <c r="D43" s="57"/>
    </row>
    <row r="44" spans="2:4" ht="12.75" customHeight="1">
      <c r="B44" s="72" t="s">
        <v>100</v>
      </c>
      <c r="C44" s="49"/>
      <c r="D44" s="49"/>
    </row>
    <row r="45" spans="2:4" ht="12">
      <c r="B45" s="73" t="s">
        <v>98</v>
      </c>
      <c r="C45" s="51"/>
      <c r="D45" s="51"/>
    </row>
    <row r="46" spans="2:4" ht="12">
      <c r="B46" s="73" t="s">
        <v>101</v>
      </c>
      <c r="C46" s="51"/>
      <c r="D46" s="51"/>
    </row>
    <row r="47" spans="2:4" ht="12">
      <c r="B47" s="73" t="s">
        <v>79</v>
      </c>
      <c r="C47" s="51">
        <v>3.2847</v>
      </c>
      <c r="D47" s="51">
        <v>18424</v>
      </c>
    </row>
    <row r="48" spans="2:4" ht="12">
      <c r="B48" s="73" t="s">
        <v>102</v>
      </c>
      <c r="C48" s="51"/>
      <c r="D48" s="51">
        <v>190201</v>
      </c>
    </row>
    <row r="49" spans="2:4" ht="12">
      <c r="B49" s="73" t="s">
        <v>103</v>
      </c>
      <c r="C49" s="51">
        <v>-150200</v>
      </c>
      <c r="D49" s="51">
        <v>-9800</v>
      </c>
    </row>
    <row r="50" spans="2:4" ht="12">
      <c r="B50" s="73" t="s">
        <v>104</v>
      </c>
      <c r="C50" s="51"/>
      <c r="D50" s="51">
        <v>-200</v>
      </c>
    </row>
    <row r="51" spans="2:4" ht="12">
      <c r="B51" s="73" t="s">
        <v>88</v>
      </c>
      <c r="C51" s="51"/>
      <c r="D51" s="51"/>
    </row>
    <row r="52" spans="2:4" ht="13.5" customHeight="1" thickBot="1">
      <c r="B52" s="55"/>
      <c r="C52" s="53"/>
      <c r="D52" s="53"/>
    </row>
    <row r="53" spans="2:4" ht="12">
      <c r="B53" s="50"/>
      <c r="C53" s="56"/>
      <c r="D53" s="56"/>
    </row>
    <row r="54" spans="2:4" ht="36">
      <c r="B54" s="72" t="s">
        <v>110</v>
      </c>
      <c r="C54" s="54">
        <f>SUM(C45:C50)</f>
        <v>-150196.7153</v>
      </c>
      <c r="D54" s="54">
        <f>SUM(D45:D51)</f>
        <v>198625</v>
      </c>
    </row>
    <row r="55" spans="2:4" ht="12.75" thickBot="1">
      <c r="B55" s="52"/>
      <c r="C55" s="58"/>
      <c r="D55" s="58"/>
    </row>
    <row r="56" spans="2:4" ht="12">
      <c r="B56" s="50"/>
      <c r="C56" s="56"/>
      <c r="D56" s="56"/>
    </row>
    <row r="57" spans="2:4" ht="24">
      <c r="B57" s="56" t="s">
        <v>105</v>
      </c>
      <c r="C57" s="54">
        <f>C26+C41+C54</f>
        <v>-112168.54429999998</v>
      </c>
      <c r="D57" s="54">
        <f>D26+D41+D54</f>
        <v>179586</v>
      </c>
    </row>
    <row r="58" spans="2:4" ht="12">
      <c r="B58" s="72" t="s">
        <v>106</v>
      </c>
      <c r="C58" s="51"/>
      <c r="D58" s="51"/>
    </row>
    <row r="59" spans="2:4" ht="12">
      <c r="B59" s="72" t="s">
        <v>107</v>
      </c>
      <c r="C59" s="51">
        <v>1075</v>
      </c>
      <c r="D59" s="51">
        <v>56</v>
      </c>
    </row>
    <row r="60" spans="2:4" ht="12">
      <c r="B60" s="48"/>
      <c r="C60" s="51"/>
      <c r="D60" s="51"/>
    </row>
    <row r="61" spans="2:4" ht="12">
      <c r="B61" s="56" t="s">
        <v>108</v>
      </c>
      <c r="C61" s="54">
        <v>122425</v>
      </c>
      <c r="D61" s="54">
        <v>213632</v>
      </c>
    </row>
    <row r="62" spans="2:4" ht="12">
      <c r="B62" s="57"/>
      <c r="C62" s="51"/>
      <c r="D62" s="51"/>
    </row>
    <row r="63" spans="2:4" ht="12.75" thickBot="1">
      <c r="B63" s="55"/>
      <c r="C63" s="53"/>
      <c r="D63" s="53"/>
    </row>
    <row r="64" spans="2:4" ht="12">
      <c r="B64" s="48"/>
      <c r="C64" s="49"/>
      <c r="D64" s="49"/>
    </row>
    <row r="65" spans="2:4" ht="24">
      <c r="B65" s="59" t="s">
        <v>109</v>
      </c>
      <c r="C65" s="54">
        <f>C57+C59+C61</f>
        <v>11331.45570000002</v>
      </c>
      <c r="D65" s="54">
        <f>D57+D59+D61</f>
        <v>393274</v>
      </c>
    </row>
    <row r="66" spans="2:4" ht="12.75" thickBot="1">
      <c r="B66" s="55"/>
      <c r="C66" s="53"/>
      <c r="D66" s="53"/>
    </row>
    <row r="67" spans="2:4" ht="12">
      <c r="B67" s="57"/>
      <c r="C67" s="57"/>
      <c r="D67" s="57"/>
    </row>
    <row r="68" spans="2:4" ht="12.75" customHeight="1">
      <c r="B68" s="57"/>
      <c r="C68" s="57"/>
      <c r="D68" s="57"/>
    </row>
    <row r="69" spans="2:4" ht="12.75" customHeight="1">
      <c r="B69" s="57"/>
      <c r="C69" s="57"/>
      <c r="D69" s="57"/>
    </row>
    <row r="70" spans="2:4" ht="12.75" customHeight="1">
      <c r="B70" s="57"/>
      <c r="C70" s="57"/>
      <c r="D70" s="57"/>
    </row>
    <row r="71" spans="2:4" ht="12.75" customHeight="1">
      <c r="B71" s="74" t="s">
        <v>127</v>
      </c>
      <c r="C71" s="75" t="s">
        <v>120</v>
      </c>
      <c r="D71" s="51"/>
    </row>
    <row r="72" spans="2:4" ht="12">
      <c r="B72" s="64" t="s">
        <v>114</v>
      </c>
      <c r="C72" s="100" t="s">
        <v>143</v>
      </c>
      <c r="D72" s="100"/>
    </row>
    <row r="73" spans="2:4" ht="12">
      <c r="B73" s="64" t="s">
        <v>125</v>
      </c>
      <c r="C73" s="101" t="s">
        <v>41</v>
      </c>
      <c r="D73" s="101"/>
    </row>
  </sheetData>
  <sheetProtection/>
  <mergeCells count="5">
    <mergeCell ref="C72:D72"/>
    <mergeCell ref="C73:D73"/>
    <mergeCell ref="B2:D2"/>
    <mergeCell ref="C4:D4"/>
    <mergeCell ref="B4:B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K31"/>
  <sheetViews>
    <sheetView view="pageBreakPreview" zoomScale="60" zoomScaleNormal="90" zoomScalePageLayoutView="0" workbookViewId="0" topLeftCell="A1">
      <pane xSplit="10" ySplit="5" topLeftCell="K6" activePane="bottomRight" state="frozen"/>
      <selection pane="topLeft" activeCell="A1" sqref="A1"/>
      <selection pane="topRight" activeCell="L1" sqref="L1"/>
      <selection pane="bottomLeft" activeCell="A7" sqref="A7"/>
      <selection pane="bottomRight" activeCell="N14" sqref="N14"/>
    </sheetView>
  </sheetViews>
  <sheetFormatPr defaultColWidth="8.8515625" defaultRowHeight="15"/>
  <cols>
    <col min="1" max="1" width="3.8515625" style="6" customWidth="1"/>
    <col min="2" max="2" width="35.57421875" style="6" customWidth="1"/>
    <col min="3" max="3" width="10.57421875" style="7" customWidth="1"/>
    <col min="4" max="4" width="13.7109375" style="7" customWidth="1"/>
    <col min="5" max="5" width="9.421875" style="7" customWidth="1"/>
    <col min="6" max="6" width="12.421875" style="7" bestFit="1" customWidth="1"/>
    <col min="7" max="7" width="11.28125" style="7" customWidth="1"/>
    <col min="8" max="8" width="9.8515625" style="7" bestFit="1" customWidth="1"/>
    <col min="9" max="9" width="12.140625" style="7" customWidth="1"/>
    <col min="10" max="10" width="9.8515625" style="7" bestFit="1" customWidth="1"/>
    <col min="11" max="16384" width="8.8515625" style="6" customWidth="1"/>
  </cols>
  <sheetData>
    <row r="1" spans="2:10" ht="12.75">
      <c r="B1" s="5" t="s">
        <v>95</v>
      </c>
      <c r="C1" s="12"/>
      <c r="D1" s="12"/>
      <c r="E1" s="12"/>
      <c r="I1" s="9"/>
      <c r="J1" s="10"/>
    </row>
    <row r="2" spans="2:10" ht="30.75" customHeight="1">
      <c r="B2" s="106" t="s">
        <v>150</v>
      </c>
      <c r="C2" s="106"/>
      <c r="D2" s="106"/>
      <c r="E2" s="106"/>
      <c r="F2" s="106"/>
      <c r="G2" s="106"/>
      <c r="H2" s="106"/>
      <c r="I2" s="106"/>
      <c r="J2" s="106"/>
    </row>
    <row r="3" spans="3:8" ht="11.25">
      <c r="C3" s="2"/>
      <c r="D3" s="2"/>
      <c r="E3" s="2"/>
      <c r="F3" s="2"/>
      <c r="G3" s="2"/>
      <c r="H3" s="2"/>
    </row>
    <row r="4" spans="2:10" s="11" customFormat="1" ht="20.25" customHeight="1">
      <c r="B4" s="111" t="s">
        <v>0</v>
      </c>
      <c r="C4" s="113" t="s">
        <v>96</v>
      </c>
      <c r="D4" s="113"/>
      <c r="E4" s="113"/>
      <c r="F4" s="113"/>
      <c r="G4" s="113"/>
      <c r="H4" s="113"/>
      <c r="I4" s="109" t="s">
        <v>24</v>
      </c>
      <c r="J4" s="109" t="s">
        <v>97</v>
      </c>
    </row>
    <row r="5" spans="2:10" s="11" customFormat="1" ht="39" customHeight="1">
      <c r="B5" s="112"/>
      <c r="C5" s="60" t="s">
        <v>18</v>
      </c>
      <c r="D5" s="60" t="s">
        <v>99</v>
      </c>
      <c r="E5" s="60" t="s">
        <v>21</v>
      </c>
      <c r="F5" s="60" t="s">
        <v>22</v>
      </c>
      <c r="G5" s="60" t="s">
        <v>19</v>
      </c>
      <c r="H5" s="60" t="s">
        <v>97</v>
      </c>
      <c r="I5" s="110"/>
      <c r="J5" s="110"/>
    </row>
    <row r="6" spans="2:10" s="11" customFormat="1" ht="24">
      <c r="B6" s="61" t="s">
        <v>145</v>
      </c>
      <c r="C6" s="84">
        <v>33499624</v>
      </c>
      <c r="D6" s="84">
        <v>-618111</v>
      </c>
      <c r="E6" s="84">
        <v>-783</v>
      </c>
      <c r="F6" s="84">
        <v>-13259777</v>
      </c>
      <c r="G6" s="84">
        <v>-2527549</v>
      </c>
      <c r="H6" s="84">
        <v>17093404</v>
      </c>
      <c r="I6" s="84">
        <v>-159098</v>
      </c>
      <c r="J6" s="84">
        <v>16934306</v>
      </c>
    </row>
    <row r="7" spans="2:10" s="11" customFormat="1" ht="24">
      <c r="B7" s="62" t="s">
        <v>146</v>
      </c>
      <c r="C7" s="27"/>
      <c r="D7" s="27"/>
      <c r="E7" s="27"/>
      <c r="F7" s="27">
        <f>'форма 2'!E63</f>
        <v>-245471</v>
      </c>
      <c r="G7" s="27"/>
      <c r="H7" s="27">
        <f>SUM(C7:G7)</f>
        <v>-245471</v>
      </c>
      <c r="I7" s="27">
        <f>'форма 2'!E64</f>
        <v>-8202</v>
      </c>
      <c r="J7" s="27">
        <f>H7+I7</f>
        <v>-253673</v>
      </c>
    </row>
    <row r="8" spans="2:10" s="11" customFormat="1" ht="24">
      <c r="B8" s="62" t="s">
        <v>111</v>
      </c>
      <c r="C8" s="27"/>
      <c r="D8" s="27"/>
      <c r="E8" s="27"/>
      <c r="F8" s="27"/>
      <c r="G8" s="27"/>
      <c r="H8" s="27"/>
      <c r="I8" s="27"/>
      <c r="J8" s="27"/>
    </row>
    <row r="9" spans="2:11" s="11" customFormat="1" ht="24">
      <c r="B9" s="61" t="s">
        <v>119</v>
      </c>
      <c r="C9" s="84"/>
      <c r="D9" s="84"/>
      <c r="E9" s="84"/>
      <c r="F9" s="84">
        <f>F7+F8</f>
        <v>-245471</v>
      </c>
      <c r="G9" s="84"/>
      <c r="H9" s="84">
        <f>SUM(C9:G9)</f>
        <v>-245471</v>
      </c>
      <c r="I9" s="84">
        <f>I7+I8</f>
        <v>-8202</v>
      </c>
      <c r="J9" s="84">
        <f>H9+I9</f>
        <v>-253673</v>
      </c>
      <c r="K9" s="82"/>
    </row>
    <row r="10" spans="2:10" s="11" customFormat="1" ht="12">
      <c r="B10" s="85" t="s">
        <v>131</v>
      </c>
      <c r="C10" s="27"/>
      <c r="D10" s="27"/>
      <c r="E10" s="27"/>
      <c r="F10" s="27"/>
      <c r="G10" s="33"/>
      <c r="H10" s="27">
        <f>SUM(C10:G10)</f>
        <v>0</v>
      </c>
      <c r="I10" s="33"/>
      <c r="J10" s="27">
        <f>H10+I10</f>
        <v>0</v>
      </c>
    </row>
    <row r="11" spans="2:10" s="11" customFormat="1" ht="12">
      <c r="B11" s="85" t="s">
        <v>130</v>
      </c>
      <c r="C11" s="27"/>
      <c r="D11" s="27"/>
      <c r="E11" s="27"/>
      <c r="F11" s="27"/>
      <c r="G11" s="27"/>
      <c r="H11" s="27">
        <f>SUM(C11:G11)</f>
        <v>0</v>
      </c>
      <c r="I11" s="33"/>
      <c r="J11" s="27">
        <f>H11+I11</f>
        <v>0</v>
      </c>
    </row>
    <row r="12" spans="2:10" s="11" customFormat="1" ht="36">
      <c r="B12" s="85" t="s">
        <v>132</v>
      </c>
      <c r="C12" s="27"/>
      <c r="D12" s="27"/>
      <c r="E12" s="27"/>
      <c r="F12" s="27"/>
      <c r="G12" s="27"/>
      <c r="H12" s="27">
        <f>SUM(C12:G12)</f>
        <v>0</v>
      </c>
      <c r="I12" s="33"/>
      <c r="J12" s="27">
        <f>H12+I12</f>
        <v>0</v>
      </c>
    </row>
    <row r="13" spans="2:10" s="11" customFormat="1" ht="24">
      <c r="B13" s="86" t="s">
        <v>129</v>
      </c>
      <c r="C13" s="87"/>
      <c r="D13" s="87"/>
      <c r="E13" s="87">
        <f aca="true" t="shared" si="0" ref="E13:J13">E10+E11+E12</f>
        <v>0</v>
      </c>
      <c r="F13" s="87">
        <f t="shared" si="0"/>
        <v>0</v>
      </c>
      <c r="G13" s="87">
        <f t="shared" si="0"/>
        <v>0</v>
      </c>
      <c r="H13" s="87">
        <f t="shared" si="0"/>
        <v>0</v>
      </c>
      <c r="I13" s="87"/>
      <c r="J13" s="87">
        <f t="shared" si="0"/>
        <v>0</v>
      </c>
    </row>
    <row r="14" spans="2:10" s="11" customFormat="1" ht="24">
      <c r="B14" s="88" t="s">
        <v>147</v>
      </c>
      <c r="C14" s="89">
        <f>C6+C9+C13</f>
        <v>33499624</v>
      </c>
      <c r="D14" s="33">
        <f aca="true" t="shared" si="1" ref="D14:J14">D6+D9+D13</f>
        <v>-618111</v>
      </c>
      <c r="E14" s="33">
        <f t="shared" si="1"/>
        <v>-783</v>
      </c>
      <c r="F14" s="33">
        <f t="shared" si="1"/>
        <v>-13505248</v>
      </c>
      <c r="G14" s="33">
        <f t="shared" si="1"/>
        <v>-2527549</v>
      </c>
      <c r="H14" s="33">
        <f t="shared" si="1"/>
        <v>16847933</v>
      </c>
      <c r="I14" s="33">
        <f t="shared" si="1"/>
        <v>-167300</v>
      </c>
      <c r="J14" s="33">
        <f t="shared" si="1"/>
        <v>16680633</v>
      </c>
    </row>
    <row r="15" spans="2:10" s="11" customFormat="1" ht="12">
      <c r="B15" s="62"/>
      <c r="C15" s="51"/>
      <c r="D15" s="51"/>
      <c r="E15" s="51"/>
      <c r="F15" s="51"/>
      <c r="G15" s="51"/>
      <c r="H15" s="51"/>
      <c r="I15" s="51"/>
      <c r="J15" s="51"/>
    </row>
    <row r="16" spans="2:10" s="11" customFormat="1" ht="24">
      <c r="B16" s="61" t="s">
        <v>148</v>
      </c>
      <c r="C16" s="84">
        <v>29781529</v>
      </c>
      <c r="D16" s="84">
        <v>-618111</v>
      </c>
      <c r="E16" s="84">
        <v>-14824</v>
      </c>
      <c r="F16" s="84">
        <v>-16389759</v>
      </c>
      <c r="G16" s="84">
        <v>314270</v>
      </c>
      <c r="H16" s="84">
        <f>SUM(C16:G16)</f>
        <v>13073105</v>
      </c>
      <c r="I16" s="84">
        <v>-308206</v>
      </c>
      <c r="J16" s="84">
        <f>H16+I16</f>
        <v>12764899</v>
      </c>
    </row>
    <row r="17" spans="2:10" s="11" customFormat="1" ht="24">
      <c r="B17" s="62" t="s">
        <v>144</v>
      </c>
      <c r="C17" s="27"/>
      <c r="D17" s="27"/>
      <c r="E17" s="27"/>
      <c r="F17" s="27">
        <f>'форма 2'!D55</f>
        <v>-383094.9719</v>
      </c>
      <c r="G17" s="27"/>
      <c r="H17" s="27">
        <f>SUM(C17:G17)</f>
        <v>-383094.9719</v>
      </c>
      <c r="I17" s="27">
        <f>'форма 2'!D56</f>
        <v>-5510</v>
      </c>
      <c r="J17" s="27">
        <f>H17+I17</f>
        <v>-388604.9719</v>
      </c>
    </row>
    <row r="18" spans="2:10" s="11" customFormat="1" ht="24">
      <c r="B18" s="62" t="s">
        <v>111</v>
      </c>
      <c r="C18" s="27"/>
      <c r="D18" s="27"/>
      <c r="E18" s="27"/>
      <c r="F18" s="27"/>
      <c r="G18" s="27"/>
      <c r="H18" s="27"/>
      <c r="I18" s="27"/>
      <c r="J18" s="27"/>
    </row>
    <row r="19" spans="2:10" s="11" customFormat="1" ht="24">
      <c r="B19" s="61" t="s">
        <v>119</v>
      </c>
      <c r="C19" s="84"/>
      <c r="D19" s="84"/>
      <c r="E19" s="84"/>
      <c r="F19" s="84">
        <f>F17+F18</f>
        <v>-383094.9719</v>
      </c>
      <c r="G19" s="84"/>
      <c r="H19" s="84">
        <f>SUM(C19:G19)</f>
        <v>-383094.9719</v>
      </c>
      <c r="I19" s="84">
        <f>I17+I18</f>
        <v>-5510</v>
      </c>
      <c r="J19" s="84">
        <f>J17+J18</f>
        <v>-388604.9719</v>
      </c>
    </row>
    <row r="20" spans="2:10" s="11" customFormat="1" ht="12">
      <c r="B20" s="62"/>
      <c r="C20" s="27"/>
      <c r="D20" s="27"/>
      <c r="E20" s="27"/>
      <c r="F20" s="27"/>
      <c r="G20" s="27"/>
      <c r="H20" s="27"/>
      <c r="I20" s="27"/>
      <c r="J20" s="27"/>
    </row>
    <row r="21" spans="2:10" s="11" customFormat="1" ht="24">
      <c r="B21" s="61" t="s">
        <v>149</v>
      </c>
      <c r="C21" s="84">
        <f aca="true" t="shared" si="2" ref="C21:J21">C16+C19</f>
        <v>29781529</v>
      </c>
      <c r="D21" s="84">
        <f t="shared" si="2"/>
        <v>-618111</v>
      </c>
      <c r="E21" s="84">
        <f t="shared" si="2"/>
        <v>-14824</v>
      </c>
      <c r="F21" s="84">
        <f t="shared" si="2"/>
        <v>-16772853.9719</v>
      </c>
      <c r="G21" s="84">
        <f t="shared" si="2"/>
        <v>314270</v>
      </c>
      <c r="H21" s="84">
        <f t="shared" si="2"/>
        <v>12690010.0281</v>
      </c>
      <c r="I21" s="84">
        <f t="shared" si="2"/>
        <v>-313716</v>
      </c>
      <c r="J21" s="84">
        <f t="shared" si="2"/>
        <v>12376294.0281</v>
      </c>
    </row>
    <row r="22" spans="2:10" ht="12">
      <c r="B22" s="63"/>
      <c r="C22" s="51"/>
      <c r="D22" s="51"/>
      <c r="E22" s="51"/>
      <c r="F22" s="51"/>
      <c r="G22" s="51"/>
      <c r="H22" s="51"/>
      <c r="I22" s="51"/>
      <c r="J22" s="51"/>
    </row>
    <row r="23" spans="2:10" ht="12">
      <c r="B23" s="63"/>
      <c r="C23" s="51"/>
      <c r="D23" s="51"/>
      <c r="E23" s="51"/>
      <c r="F23" s="51"/>
      <c r="G23" s="51"/>
      <c r="H23" s="51"/>
      <c r="I23" s="51"/>
      <c r="J23" s="51"/>
    </row>
    <row r="24" spans="2:10" ht="11.25">
      <c r="B24" s="13"/>
      <c r="C24" s="3"/>
      <c r="D24" s="3"/>
      <c r="E24" s="3"/>
      <c r="F24" s="3"/>
      <c r="G24" s="3"/>
      <c r="H24" s="3"/>
      <c r="I24" s="3"/>
      <c r="J24" s="3"/>
    </row>
    <row r="25" spans="3:11" ht="11.25">
      <c r="C25" s="3"/>
      <c r="D25" s="3"/>
      <c r="E25" s="3"/>
      <c r="F25" s="3"/>
      <c r="G25" s="3"/>
      <c r="H25" s="3"/>
      <c r="I25" s="3"/>
      <c r="J25" s="3"/>
      <c r="K25" s="8"/>
    </row>
    <row r="26" spans="2:11" ht="12">
      <c r="B26" s="74" t="s">
        <v>121</v>
      </c>
      <c r="C26" s="74"/>
      <c r="D26" s="76"/>
      <c r="E26" s="76"/>
      <c r="G26" s="74" t="s">
        <v>128</v>
      </c>
      <c r="H26" s="74"/>
      <c r="I26" s="74"/>
      <c r="J26" s="74"/>
      <c r="K26" s="8"/>
    </row>
    <row r="27" spans="2:11" ht="12">
      <c r="B27" s="92" t="s">
        <v>114</v>
      </c>
      <c r="C27" s="92"/>
      <c r="D27" s="92"/>
      <c r="E27" s="64"/>
      <c r="G27" s="107" t="s">
        <v>143</v>
      </c>
      <c r="H27" s="107"/>
      <c r="I27" s="107"/>
      <c r="J27" s="107"/>
      <c r="K27" s="8"/>
    </row>
    <row r="28" spans="2:11" ht="12">
      <c r="B28" s="92" t="s">
        <v>125</v>
      </c>
      <c r="C28" s="92"/>
      <c r="D28" s="92"/>
      <c r="E28" s="64"/>
      <c r="G28" s="108" t="s">
        <v>41</v>
      </c>
      <c r="H28" s="108"/>
      <c r="I28" s="108"/>
      <c r="J28" s="108"/>
      <c r="K28" s="8"/>
    </row>
    <row r="29" ht="11.25">
      <c r="K29" s="8"/>
    </row>
    <row r="30" ht="11.25">
      <c r="K30" s="8"/>
    </row>
    <row r="31" ht="11.25">
      <c r="K31" s="8"/>
    </row>
  </sheetData>
  <sheetProtection/>
  <mergeCells count="9">
    <mergeCell ref="B2:J2"/>
    <mergeCell ref="B28:D28"/>
    <mergeCell ref="G27:J27"/>
    <mergeCell ref="G28:J28"/>
    <mergeCell ref="I4:I5"/>
    <mergeCell ref="J4:J5"/>
    <mergeCell ref="B4:B5"/>
    <mergeCell ref="C4:H4"/>
    <mergeCell ref="B27:D2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5" r:id="rId1"/>
  <ignoredErrors>
    <ignoredError sqref="J16:J17 F19 H7 J7 I19 H17 I17 J9 E13:H13 J13" unlockedFormula="1"/>
    <ignoredError sqref="J19 H1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Жанар А. Дуйсебаева</dc:creator>
  <cp:keywords/>
  <dc:description/>
  <cp:lastModifiedBy>Руслан Абдрасулұлы</cp:lastModifiedBy>
  <cp:lastPrinted>2022-05-24T06:01:12Z</cp:lastPrinted>
  <dcterms:created xsi:type="dcterms:W3CDTF">2021-08-19T05:58:12Z</dcterms:created>
  <dcterms:modified xsi:type="dcterms:W3CDTF">2022-05-24T06:01:13Z</dcterms:modified>
  <cp:category/>
  <cp:version/>
  <cp:contentType/>
  <cp:contentStatus/>
</cp:coreProperties>
</file>