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0920" activeTab="0"/>
  </bookViews>
  <sheets>
    <sheet name="баланс" sheetId="1" r:id="rId1"/>
    <sheet name="ОПиУ" sheetId="2" r:id="rId2"/>
    <sheet name="ОДД" sheetId="3" r:id="rId3"/>
    <sheet name="Капитал " sheetId="4" r:id="rId4"/>
  </sheets>
  <externalReferences>
    <externalReference r:id="rId7"/>
  </externalReference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</definedNames>
  <calcPr fullCalcOnLoad="1"/>
</workbook>
</file>

<file path=xl/sharedStrings.xml><?xml version="1.0" encoding="utf-8"?>
<sst xmlns="http://schemas.openxmlformats.org/spreadsheetml/2006/main" count="131" uniqueCount="112">
  <si>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</si>
  <si>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</si>
  <si>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</si>
  <si>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</si>
  <si>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</si>
  <si>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</si>
  <si>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</si>
  <si>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</si>
  <si>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</si>
  <si>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</si>
  <si>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</si>
  <si>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</si>
  <si>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</si>
  <si>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</si>
  <si>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</si>
  <si>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</si>
  <si>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</si>
  <si>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</si>
  <si>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</si>
  <si>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</si>
  <si>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</si>
  <si>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</si>
  <si>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</si>
  <si>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</si>
  <si>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</si>
  <si>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</si>
  <si>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</si>
  <si>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</si>
  <si>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</si>
  <si>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</si>
  <si>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</si>
  <si>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доходы</t>
  </si>
  <si>
    <t>Расходы по финансированию</t>
  </si>
  <si>
    <t>Прочие неоперационные расходы</t>
  </si>
  <si>
    <t>Расходы по подоходному налогу</t>
  </si>
  <si>
    <t>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</si>
  <si>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</si>
  <si>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</si>
  <si>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</si>
  <si>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I. Движение денежных средств от операционной деятельности</t>
  </si>
  <si>
    <t>реализация товаров и услуг</t>
  </si>
  <si>
    <t>авансы, полученные от покупателей,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</si>
  <si>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</si>
  <si>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</si>
  <si>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</si>
  <si>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</si>
  <si>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</si>
  <si>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</si>
  <si>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</si>
  <si>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</si>
  <si>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</si>
  <si>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приобретение основных средств</t>
  </si>
  <si>
    <t>III. Движение денежных средств от финансовой деятельности</t>
  </si>
  <si>
    <t>погашение займов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</si>
  <si>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</si>
  <si>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</si>
  <si>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Наименование компонентов</t>
  </si>
  <si>
    <t>Итого капитал</t>
  </si>
  <si>
    <t>Нераспределенная прибыль</t>
  </si>
  <si>
    <t>Изменение в учетной политике</t>
  </si>
  <si>
    <t>Прибыль (убыток) за год</t>
  </si>
  <si>
    <t>Отчет об изменениях в капитале</t>
  </si>
  <si>
    <t>Прибыль (убыток) за отчетный период</t>
  </si>
  <si>
    <t>тыс тенге</t>
  </si>
  <si>
    <r>
      <t>Президент:</t>
    </r>
    <r>
      <rPr>
        <sz val="9"/>
        <color indexed="8"/>
        <rFont val="Times New Roman"/>
        <family val="1"/>
      </rPr>
      <t>__Шаймуратов А.М.________________</t>
    </r>
  </si>
  <si>
    <r>
      <t>Главный бухгалтер: Курдашева Г.Г.</t>
    </r>
    <r>
      <rPr>
        <sz val="9"/>
        <color indexed="8"/>
        <rFont val="Times New Roman"/>
        <family val="1"/>
      </rPr>
      <t xml:space="preserve"> ________________</t>
    </r>
  </si>
  <si>
    <r>
      <t>Президент Шаймуратов А.М.</t>
    </r>
    <r>
      <rPr>
        <sz val="10"/>
        <color indexed="8"/>
        <rFont val="Times New Roman"/>
        <family val="1"/>
      </rPr>
      <t>_ ________________</t>
    </r>
  </si>
  <si>
    <r>
      <t>Президент</t>
    </r>
    <r>
      <rPr>
        <sz val="10"/>
        <color indexed="8"/>
        <rFont val="Times New Roman"/>
        <family val="1"/>
      </rPr>
      <t>_Шаймуратов А.М. ________________</t>
    </r>
  </si>
  <si>
    <r>
      <t>Президент  Шаймуратов А.М.</t>
    </r>
    <r>
      <rPr>
        <sz val="10"/>
        <color indexed="8"/>
        <rFont val="Times New Roman"/>
        <family val="1"/>
      </rPr>
      <t xml:space="preserve">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</si>
  <si>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Курдашева Г.Г. 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</si>
  <si>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Курдашева Г.Г. 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</si>
  <si>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Курдашева Г.Г. ______________________</t>
    </r>
  </si>
  <si>
    <t>Сальдо на 1 января 2013 года (строка 100 + строка 200 + строка 300)</t>
  </si>
  <si>
    <t>На начало отчетного периода 01.01.2013</t>
  </si>
  <si>
    <t>Сальдо на 1 января 2012 года</t>
  </si>
  <si>
    <t>за период, заканчивающийся 30 сентября  2013 года</t>
  </si>
  <si>
    <t>За отчетный период 01.01.2013-30.09.2013</t>
  </si>
  <si>
    <t>За предыдущий период 01.01.2012-30.09.2012</t>
  </si>
  <si>
    <t>по состоянию на  30 сентября 2013 года</t>
  </si>
  <si>
    <t>На конец отчетного периода 30.09.2013</t>
  </si>
  <si>
    <t>за период, заканчивающийся 30 сентября 2013</t>
  </si>
  <si>
    <t>за период , заканчивающийся 30 сентября 2013</t>
  </si>
  <si>
    <t>Отчет о финансовом положении</t>
  </si>
  <si>
    <t>Отчет о совокупном доходе</t>
  </si>
  <si>
    <t xml:space="preserve">  АО "С.А.С"</t>
  </si>
  <si>
    <t xml:space="preserve"> Акционерное Общество  "С.А.С."</t>
  </si>
  <si>
    <t>Балансовая стоимость одной простой акции, рассчитанная на основании</t>
  </si>
  <si>
    <t>данных финансовой отчетности на 30 сентября 2013 года составила</t>
  </si>
  <si>
    <t xml:space="preserve">  Акционерное Общество "С.А.С"</t>
  </si>
  <si>
    <t xml:space="preserve"> Акционерное Общество "С.А.С" </t>
  </si>
  <si>
    <t xml:space="preserve">Итого операционная прибыль (убыток) </t>
  </si>
  <si>
    <t xml:space="preserve">Валовая прибыль </t>
  </si>
  <si>
    <t xml:space="preserve">Прибыль (убыток) до налогообложения </t>
  </si>
  <si>
    <t>Прибыль за период</t>
  </si>
  <si>
    <t xml:space="preserve">Общая совокупная прибыль </t>
  </si>
  <si>
    <t xml:space="preserve">Итого краткосрочных обязательств </t>
  </si>
  <si>
    <t xml:space="preserve">Итого долгосрочных обязательств </t>
  </si>
  <si>
    <t>Итого Обязательств и Капитал</t>
  </si>
  <si>
    <t>1. Поступление денежных средств</t>
  </si>
  <si>
    <t xml:space="preserve">1. Поступление денежных средств, всего </t>
  </si>
  <si>
    <t>Сальдо на 30.09.2013</t>
  </si>
  <si>
    <t xml:space="preserve">Итого краткосрочных активов </t>
  </si>
  <si>
    <t xml:space="preserve">Итого долгосрочных активов </t>
  </si>
  <si>
    <t>Итого АКТИВЫ</t>
  </si>
  <si>
    <t>2. Выбытие денежных средств,</t>
  </si>
  <si>
    <t xml:space="preserve">3. Чистая сумма денежных средств от операционной деятельности </t>
  </si>
  <si>
    <t xml:space="preserve">2. Выбытие денежных средств, всего </t>
  </si>
  <si>
    <t xml:space="preserve">3. Чистая сумма денежных средств от инвестиционной деятельности </t>
  </si>
  <si>
    <t xml:space="preserve">3. Чистая сумма денежных средств от финансовой деятельности </t>
  </si>
  <si>
    <t>5. Увеличение +/- уменьшение денежных средств</t>
  </si>
  <si>
    <t>6.Денежные средства на начало периода</t>
  </si>
  <si>
    <t>19 479,04 тенге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</si>
</sst>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0_р_."/>
    <numFmt numFmtId="170" formatCode="#,##0.00_р_.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9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0" fillId="0" borderId="0" xfId="0" applyNumberFormat="1" applyAlignment="1">
      <alignment/>
    </xf>
    <xf numFmtId="168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top" wrapText="1"/>
    </xf>
    <xf numFmtId="3" fontId="7" fillId="33" borderId="0" xfId="0" applyNumberFormat="1" applyFont="1" applyFill="1" applyBorder="1" applyAlignment="1">
      <alignment horizontal="right" vertical="top" wrapText="1"/>
    </xf>
    <xf numFmtId="3" fontId="8" fillId="33" borderId="0" xfId="0" applyNumberFormat="1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168" fontId="10" fillId="33" borderId="10" xfId="0" applyNumberFormat="1" applyFont="1" applyFill="1" applyBorder="1" applyAlignment="1">
      <alignment horizontal="right" vertical="center"/>
    </xf>
    <xf numFmtId="168" fontId="10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 vertical="top" wrapText="1"/>
    </xf>
    <xf numFmtId="168" fontId="0" fillId="33" borderId="0" xfId="0" applyNumberFormat="1" applyFill="1" applyAlignment="1">
      <alignment/>
    </xf>
    <xf numFmtId="168" fontId="9" fillId="33" borderId="0" xfId="0" applyNumberFormat="1" applyFont="1" applyFill="1" applyAlignment="1">
      <alignment/>
    </xf>
    <xf numFmtId="43" fontId="2" fillId="0" borderId="10" xfId="60" applyFont="1" applyBorder="1" applyAlignment="1">
      <alignment vertical="top" wrapText="1"/>
    </xf>
    <xf numFmtId="43" fontId="9" fillId="33" borderId="0" xfId="60" applyFont="1" applyFill="1" applyAlignment="1">
      <alignment/>
    </xf>
    <xf numFmtId="43" fontId="9" fillId="0" borderId="0" xfId="60" applyFont="1" applyAlignment="1">
      <alignment/>
    </xf>
    <xf numFmtId="168" fontId="2" fillId="33" borderId="10" xfId="60" applyNumberFormat="1" applyFont="1" applyFill="1" applyBorder="1" applyAlignment="1">
      <alignment horizontal="right" vertical="top" wrapText="1"/>
    </xf>
    <xf numFmtId="168" fontId="2" fillId="33" borderId="10" xfId="0" applyNumberFormat="1" applyFont="1" applyFill="1" applyBorder="1" applyAlignment="1">
      <alignment horizontal="right" vertical="top" wrapText="1"/>
    </xf>
    <xf numFmtId="170" fontId="2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\100.&#1079;&#1072;%202009%20&#1075;\2012%20&#1075;&#1086;&#1076;\&#1060;&#1080;&#1085;&#1072;&#1085;&#1089;&#1086;&#1074;&#1072;&#1103;%20&#1086;&#1090;&#1095;&#1077;&#1090;&#1085;&#1086;&#1089;&#1090;&#1100;%20&#1075;&#1086;&#1076;&#1086;&#1074;&#1072;&#1103;%20&#1076;&#1091;&#1073;&#1083;&#1080;&#1082;&#1072;&#1090;%202012%20%203%20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иУ"/>
      <sheetName val="ОДД"/>
      <sheetName val="Капитал"/>
    </sheetNames>
    <sheetDataSet>
      <sheetData sheetId="2">
        <row r="17">
          <cell r="C17">
            <v>1341364</v>
          </cell>
        </row>
        <row r="19">
          <cell r="C19">
            <v>6837</v>
          </cell>
        </row>
        <row r="22">
          <cell r="C22">
            <v>107510</v>
          </cell>
        </row>
        <row r="25">
          <cell r="C25">
            <v>432698</v>
          </cell>
        </row>
        <row r="26">
          <cell r="C26">
            <v>250837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">
      <selection activeCell="C44" sqref="C44"/>
    </sheetView>
  </sheetViews>
  <sheetFormatPr defaultColWidth="9.25390625" defaultRowHeight="12.75"/>
  <cols>
    <col min="1" max="1" width="48.875" style="8" customWidth="1"/>
    <col min="2" max="2" width="14.125" style="8" customWidth="1"/>
    <col min="3" max="3" width="13.75390625" style="8" customWidth="1"/>
    <col min="4" max="4" width="12.875" style="8" customWidth="1"/>
    <col min="5" max="5" width="9.25390625" style="8" customWidth="1"/>
    <col min="6" max="6" width="13.75390625" style="8" customWidth="1"/>
    <col min="7" max="7" width="13.125" style="8" customWidth="1"/>
    <col min="8" max="16384" width="9.25390625" style="8" customWidth="1"/>
  </cols>
  <sheetData>
    <row r="2" spans="1:3" ht="12">
      <c r="A2" s="71" t="s">
        <v>85</v>
      </c>
      <c r="B2" s="71"/>
      <c r="C2" s="71"/>
    </row>
    <row r="3" ht="12">
      <c r="A3" s="16"/>
    </row>
    <row r="4" ht="12">
      <c r="A4" s="16" t="s">
        <v>82</v>
      </c>
    </row>
    <row r="5" ht="12">
      <c r="A5" s="16" t="s">
        <v>78</v>
      </c>
    </row>
    <row r="6" spans="1:3" ht="12">
      <c r="A6" s="9"/>
      <c r="C6" s="14" t="s">
        <v>25</v>
      </c>
    </row>
    <row r="7" spans="1:3" ht="48">
      <c r="A7" s="10" t="s">
        <v>0</v>
      </c>
      <c r="B7" s="10" t="s">
        <v>79</v>
      </c>
      <c r="C7" s="10" t="s">
        <v>73</v>
      </c>
    </row>
    <row r="8" spans="1:6" ht="12">
      <c r="A8" s="15" t="s">
        <v>1</v>
      </c>
      <c r="B8" s="17"/>
      <c r="C8" s="17"/>
      <c r="F8" s="55"/>
    </row>
    <row r="9" spans="1:7" ht="12">
      <c r="A9" s="11" t="s">
        <v>2</v>
      </c>
      <c r="B9" s="32">
        <v>95524</v>
      </c>
      <c r="C9" s="31">
        <v>157796</v>
      </c>
      <c r="D9" s="35"/>
      <c r="E9" s="35"/>
      <c r="F9" s="51"/>
      <c r="G9" s="20"/>
    </row>
    <row r="10" spans="1:7" ht="12">
      <c r="A10" s="11" t="s">
        <v>3</v>
      </c>
      <c r="B10" s="31">
        <f>59650-4444+20730+7</f>
        <v>75943</v>
      </c>
      <c r="C10" s="31">
        <v>213755</v>
      </c>
      <c r="D10" s="56"/>
      <c r="E10" s="35"/>
      <c r="F10" s="51"/>
      <c r="G10" s="20"/>
    </row>
    <row r="11" spans="1:7" ht="12">
      <c r="A11" s="11" t="s">
        <v>4</v>
      </c>
      <c r="B11" s="32">
        <f>13500+47</f>
        <v>13547</v>
      </c>
      <c r="C11" s="32">
        <v>47</v>
      </c>
      <c r="D11" s="35"/>
      <c r="E11" s="35"/>
      <c r="F11" s="52"/>
      <c r="G11" s="20"/>
    </row>
    <row r="12" spans="1:7" ht="12">
      <c r="A12" s="11" t="s">
        <v>5</v>
      </c>
      <c r="B12" s="32">
        <v>19246</v>
      </c>
      <c r="C12" s="32">
        <v>12767</v>
      </c>
      <c r="D12" s="35"/>
      <c r="E12" s="35"/>
      <c r="F12" s="52"/>
      <c r="G12" s="20"/>
    </row>
    <row r="13" spans="1:7" ht="12">
      <c r="A13" s="11" t="s">
        <v>6</v>
      </c>
      <c r="B13" s="32">
        <f>175000+3634+19+10307</f>
        <v>188960</v>
      </c>
      <c r="C13" s="45">
        <v>654428</v>
      </c>
      <c r="D13" s="35"/>
      <c r="E13" s="35"/>
      <c r="F13" s="51"/>
      <c r="G13" s="20"/>
    </row>
    <row r="14" spans="1:7" ht="12">
      <c r="A14" s="15" t="s">
        <v>101</v>
      </c>
      <c r="B14" s="32">
        <f>SUM(B9:B13)</f>
        <v>393220</v>
      </c>
      <c r="C14" s="32">
        <f>SUM(C9:C13)</f>
        <v>1038793</v>
      </c>
      <c r="D14" s="35"/>
      <c r="E14" s="35"/>
      <c r="F14" s="52"/>
      <c r="G14" s="20"/>
    </row>
    <row r="15" spans="1:7" ht="12">
      <c r="A15" s="15" t="s">
        <v>7</v>
      </c>
      <c r="B15" s="32"/>
      <c r="C15" s="32"/>
      <c r="D15" s="35"/>
      <c r="E15" s="35"/>
      <c r="F15" s="52"/>
      <c r="G15" s="20"/>
    </row>
    <row r="16" spans="1:7" ht="12">
      <c r="A16" s="11" t="s">
        <v>8</v>
      </c>
      <c r="B16" s="57">
        <v>2906899</v>
      </c>
      <c r="C16" s="32">
        <v>3019215</v>
      </c>
      <c r="D16" s="35"/>
      <c r="E16" s="35"/>
      <c r="F16" s="52"/>
      <c r="G16" s="20"/>
    </row>
    <row r="17" spans="1:7" ht="12">
      <c r="A17" s="11" t="s">
        <v>9</v>
      </c>
      <c r="B17" s="58">
        <v>118872</v>
      </c>
      <c r="C17" s="32">
        <v>132071</v>
      </c>
      <c r="D17" s="35"/>
      <c r="E17" s="35"/>
      <c r="F17" s="52"/>
      <c r="G17" s="20"/>
    </row>
    <row r="18" spans="1:7" ht="12">
      <c r="A18" s="11" t="s">
        <v>10</v>
      </c>
      <c r="B18" s="32">
        <v>266</v>
      </c>
      <c r="C18" s="32">
        <v>300</v>
      </c>
      <c r="D18" s="35"/>
      <c r="E18" s="35"/>
      <c r="F18" s="52"/>
      <c r="G18" s="20"/>
    </row>
    <row r="19" spans="1:7" ht="12">
      <c r="A19" s="15" t="s">
        <v>102</v>
      </c>
      <c r="B19" s="32">
        <f>SUM(B16:B18)</f>
        <v>3026037</v>
      </c>
      <c r="C19" s="32">
        <f>SUM(C16:C18)</f>
        <v>3151586</v>
      </c>
      <c r="D19" s="35"/>
      <c r="E19" s="35"/>
      <c r="F19" s="52"/>
      <c r="G19" s="20"/>
    </row>
    <row r="20" spans="1:7" ht="12">
      <c r="A20" s="15" t="s">
        <v>103</v>
      </c>
      <c r="B20" s="32">
        <f>B14+B19</f>
        <v>3419257</v>
      </c>
      <c r="C20" s="32">
        <f>C14+C19</f>
        <v>4190379</v>
      </c>
      <c r="D20" s="35"/>
      <c r="E20" s="35"/>
      <c r="F20" s="52"/>
      <c r="G20" s="20"/>
    </row>
    <row r="21" spans="1:7" ht="48">
      <c r="A21" s="11" t="s">
        <v>11</v>
      </c>
      <c r="B21" s="34" t="s">
        <v>79</v>
      </c>
      <c r="C21" s="34" t="s">
        <v>73</v>
      </c>
      <c r="D21" s="35"/>
      <c r="E21" s="59"/>
      <c r="F21" s="53"/>
      <c r="G21" s="20"/>
    </row>
    <row r="22" spans="1:7" ht="12">
      <c r="A22" s="15" t="s">
        <v>12</v>
      </c>
      <c r="B22" s="33"/>
      <c r="C22" s="32"/>
      <c r="D22" s="35"/>
      <c r="E22" s="35"/>
      <c r="F22" s="52"/>
      <c r="G22" s="20"/>
    </row>
    <row r="23" spans="1:7" ht="12">
      <c r="A23" s="11" t="s">
        <v>13</v>
      </c>
      <c r="B23" s="32">
        <f>56962+4516</f>
        <v>61478</v>
      </c>
      <c r="C23" s="32">
        <v>546320</v>
      </c>
      <c r="D23" s="35"/>
      <c r="E23" s="35"/>
      <c r="F23" s="52"/>
      <c r="G23" s="20"/>
    </row>
    <row r="24" spans="1:7" ht="12">
      <c r="A24" s="11" t="s">
        <v>14</v>
      </c>
      <c r="B24" s="31">
        <f>12478+264</f>
        <v>12742</v>
      </c>
      <c r="C24" s="31">
        <v>55490</v>
      </c>
      <c r="D24" s="35"/>
      <c r="E24" s="35"/>
      <c r="F24" s="51"/>
      <c r="G24" s="20"/>
    </row>
    <row r="25" spans="1:7" ht="12">
      <c r="A25" s="11" t="s">
        <v>15</v>
      </c>
      <c r="B25" s="31">
        <v>863</v>
      </c>
      <c r="C25" s="31"/>
      <c r="D25" s="35"/>
      <c r="E25" s="35"/>
      <c r="F25" s="51"/>
      <c r="G25" s="20"/>
    </row>
    <row r="26" spans="1:7" ht="12">
      <c r="A26" s="11" t="s">
        <v>16</v>
      </c>
      <c r="B26" s="31">
        <f>17843+50348</f>
        <v>68191</v>
      </c>
      <c r="C26" s="31">
        <v>510414</v>
      </c>
      <c r="D26" s="35"/>
      <c r="E26" s="35"/>
      <c r="F26" s="51"/>
      <c r="G26" s="20"/>
    </row>
    <row r="27" spans="1:7" ht="12">
      <c r="A27" s="15" t="s">
        <v>95</v>
      </c>
      <c r="B27" s="32">
        <f>SUM(B23:B26)</f>
        <v>143274</v>
      </c>
      <c r="C27" s="32">
        <f>SUM(C23:C26)</f>
        <v>1112224</v>
      </c>
      <c r="D27" s="35"/>
      <c r="E27" s="59"/>
      <c r="F27" s="52"/>
      <c r="G27" s="20"/>
    </row>
    <row r="28" spans="1:7" ht="12">
      <c r="A28" s="15" t="s">
        <v>17</v>
      </c>
      <c r="B28" s="32"/>
      <c r="C28" s="32"/>
      <c r="D28" s="35"/>
      <c r="E28" s="35"/>
      <c r="F28" s="52"/>
      <c r="G28" s="20"/>
    </row>
    <row r="29" spans="1:7" ht="12">
      <c r="A29" s="11" t="s">
        <v>13</v>
      </c>
      <c r="B29" s="32">
        <v>1082278</v>
      </c>
      <c r="C29" s="32">
        <v>1082278</v>
      </c>
      <c r="D29" s="35"/>
      <c r="E29" s="35"/>
      <c r="F29" s="52"/>
      <c r="G29" s="20"/>
    </row>
    <row r="30" spans="1:7" ht="12">
      <c r="A30" s="11" t="s">
        <v>18</v>
      </c>
      <c r="B30" s="32">
        <v>245535</v>
      </c>
      <c r="C30" s="32">
        <v>245535</v>
      </c>
      <c r="D30" s="35"/>
      <c r="E30" s="35"/>
      <c r="F30" s="52"/>
      <c r="G30" s="20"/>
    </row>
    <row r="31" spans="1:7" ht="12">
      <c r="A31" s="15" t="s">
        <v>96</v>
      </c>
      <c r="B31" s="32">
        <f>SUM(B29:B30)</f>
        <v>1327813</v>
      </c>
      <c r="C31" s="32">
        <f>SUM(C29:C30)</f>
        <v>1327813</v>
      </c>
      <c r="D31" s="35"/>
      <c r="E31" s="35"/>
      <c r="F31" s="52"/>
      <c r="G31" s="20"/>
    </row>
    <row r="32" spans="1:7" ht="12">
      <c r="A32" s="15" t="s">
        <v>19</v>
      </c>
      <c r="B32" s="32"/>
      <c r="C32" s="32"/>
      <c r="D32" s="35"/>
      <c r="E32" s="35"/>
      <c r="F32" s="52"/>
      <c r="G32" s="20"/>
    </row>
    <row r="33" spans="1:7" ht="12">
      <c r="A33" s="11" t="s">
        <v>20</v>
      </c>
      <c r="B33" s="32">
        <v>1000000</v>
      </c>
      <c r="C33" s="32">
        <v>1000000</v>
      </c>
      <c r="D33" s="35"/>
      <c r="E33" s="35"/>
      <c r="F33" s="52"/>
      <c r="G33" s="20"/>
    </row>
    <row r="34" spans="1:7" ht="12">
      <c r="A34" s="11" t="s">
        <v>21</v>
      </c>
      <c r="B34" s="32">
        <v>948170</v>
      </c>
      <c r="C34" s="32">
        <v>750342</v>
      </c>
      <c r="D34" s="59"/>
      <c r="E34" s="59"/>
      <c r="F34" s="52"/>
      <c r="G34" s="20"/>
    </row>
    <row r="35" spans="1:7" ht="12">
      <c r="A35" s="11" t="s">
        <v>57</v>
      </c>
      <c r="B35" s="32">
        <f>B33+B34</f>
        <v>1948170</v>
      </c>
      <c r="C35" s="32">
        <f>C33+C34</f>
        <v>1750342</v>
      </c>
      <c r="D35" s="35"/>
      <c r="E35" s="59"/>
      <c r="F35" s="52"/>
      <c r="G35" s="20"/>
    </row>
    <row r="36" spans="1:7" ht="12">
      <c r="A36" s="15" t="s">
        <v>97</v>
      </c>
      <c r="B36" s="32">
        <f>B35+B31+B27</f>
        <v>3419257</v>
      </c>
      <c r="C36" s="32">
        <f>C27+C31+C35</f>
        <v>4190379</v>
      </c>
      <c r="D36" s="35"/>
      <c r="E36" s="35"/>
      <c r="F36" s="52"/>
      <c r="G36" s="20"/>
    </row>
    <row r="37" spans="1:7" ht="12">
      <c r="A37" s="12" t="s">
        <v>86</v>
      </c>
      <c r="B37" s="35"/>
      <c r="C37" s="35"/>
      <c r="D37" s="35"/>
      <c r="E37" s="35"/>
      <c r="F37" s="54"/>
      <c r="G37" s="20"/>
    </row>
    <row r="38" spans="1:7" ht="12">
      <c r="A38" s="12" t="s">
        <v>87</v>
      </c>
      <c r="B38" s="35"/>
      <c r="C38" s="35"/>
      <c r="D38" s="35"/>
      <c r="E38" s="35"/>
      <c r="F38" s="54"/>
      <c r="G38" s="20"/>
    </row>
    <row r="39" spans="1:7" ht="12">
      <c r="A39" s="12" t="s">
        <v>111</v>
      </c>
      <c r="B39" s="35"/>
      <c r="C39" s="35"/>
      <c r="D39" s="35"/>
      <c r="E39" s="35"/>
      <c r="F39" s="54"/>
      <c r="G39" s="20"/>
    </row>
    <row r="40" spans="1:7" ht="12">
      <c r="A40" s="12"/>
      <c r="B40" s="35"/>
      <c r="C40" s="35"/>
      <c r="D40" s="35"/>
      <c r="E40" s="35"/>
      <c r="F40" s="54"/>
      <c r="G40" s="20"/>
    </row>
    <row r="41" spans="1:7" ht="12">
      <c r="A41" s="13" t="s">
        <v>64</v>
      </c>
      <c r="B41" s="35"/>
      <c r="C41" s="35"/>
      <c r="D41" s="35"/>
      <c r="E41" s="35"/>
      <c r="F41" s="55"/>
      <c r="G41" s="20"/>
    </row>
    <row r="42" spans="1:7" ht="12">
      <c r="A42" s="12" t="s">
        <v>22</v>
      </c>
      <c r="B42" s="35"/>
      <c r="C42" s="35"/>
      <c r="D42" s="35"/>
      <c r="E42" s="35"/>
      <c r="F42" s="55"/>
      <c r="G42" s="20"/>
    </row>
    <row r="43" spans="1:7" ht="22.5" customHeight="1">
      <c r="A43" s="13" t="s">
        <v>65</v>
      </c>
      <c r="B43" s="35"/>
      <c r="C43" s="35"/>
      <c r="D43" s="35"/>
      <c r="E43" s="35"/>
      <c r="F43" s="55"/>
      <c r="G43" s="20"/>
    </row>
    <row r="44" spans="1:7" ht="12">
      <c r="A44" s="12" t="s">
        <v>23</v>
      </c>
      <c r="F44" s="55"/>
      <c r="G44" s="20"/>
    </row>
    <row r="45" spans="1:7" ht="12">
      <c r="A45" s="12"/>
      <c r="F45" s="55"/>
      <c r="G45" s="20"/>
    </row>
    <row r="46" spans="1:6" ht="12">
      <c r="A46" s="12" t="s">
        <v>24</v>
      </c>
      <c r="F46" s="55"/>
    </row>
    <row r="47" spans="1:6" ht="12">
      <c r="A47" s="12"/>
      <c r="F47" s="55"/>
    </row>
  </sheetData>
  <sheetProtection/>
  <mergeCells count="1">
    <mergeCell ref="A2:C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E10" sqref="E10"/>
    </sheetView>
  </sheetViews>
  <sheetFormatPr defaultColWidth="9.25390625" defaultRowHeight="12.75"/>
  <cols>
    <col min="1" max="1" width="55.75390625" style="0" customWidth="1"/>
    <col min="2" max="2" width="13.375" style="0" customWidth="1"/>
    <col min="3" max="3" width="13.875" style="0" customWidth="1"/>
    <col min="4" max="4" width="15.625" style="0" customWidth="1"/>
    <col min="5" max="5" width="20.875" style="0" customWidth="1"/>
  </cols>
  <sheetData>
    <row r="1" spans="1:3" ht="12.75">
      <c r="A1" s="72" t="s">
        <v>84</v>
      </c>
      <c r="B1" s="72"/>
      <c r="C1" s="72"/>
    </row>
    <row r="2" ht="12" customHeight="1">
      <c r="A2" s="7"/>
    </row>
    <row r="3" spans="1:3" ht="12.75">
      <c r="A3" s="73" t="s">
        <v>83</v>
      </c>
      <c r="B3" s="73"/>
      <c r="C3" s="73"/>
    </row>
    <row r="4" spans="1:3" ht="13.5" customHeight="1">
      <c r="A4" s="74" t="s">
        <v>75</v>
      </c>
      <c r="B4" s="74"/>
      <c r="C4" s="74"/>
    </row>
    <row r="5" ht="12.75" customHeight="1">
      <c r="C5" s="2" t="s">
        <v>63</v>
      </c>
    </row>
    <row r="6" spans="1:3" s="8" customFormat="1" ht="48">
      <c r="A6" s="10" t="s">
        <v>26</v>
      </c>
      <c r="B6" s="10" t="s">
        <v>76</v>
      </c>
      <c r="C6" s="10" t="s">
        <v>77</v>
      </c>
    </row>
    <row r="7" spans="1:5" ht="12.75">
      <c r="A7" s="5" t="s">
        <v>27</v>
      </c>
      <c r="B7" s="60">
        <v>742897</v>
      </c>
      <c r="C7" s="50">
        <v>1031037</v>
      </c>
      <c r="D7" s="61"/>
      <c r="E7" s="41"/>
    </row>
    <row r="8" spans="1:5" ht="12.75">
      <c r="A8" s="5" t="s">
        <v>28</v>
      </c>
      <c r="B8" s="50"/>
      <c r="C8" s="50"/>
      <c r="D8" s="61"/>
      <c r="E8" s="41"/>
    </row>
    <row r="9" spans="1:5" s="19" customFormat="1" ht="12.75">
      <c r="A9" s="18" t="s">
        <v>91</v>
      </c>
      <c r="B9" s="60">
        <f>B7-B8</f>
        <v>742897</v>
      </c>
      <c r="C9" s="60">
        <f>C7</f>
        <v>1031037</v>
      </c>
      <c r="D9" s="62"/>
      <c r="E9" s="42"/>
    </row>
    <row r="10" spans="1:5" ht="12.75">
      <c r="A10" s="5" t="s">
        <v>29</v>
      </c>
      <c r="B10" s="50">
        <v>709586</v>
      </c>
      <c r="C10" s="50">
        <v>575474</v>
      </c>
      <c r="D10" s="61"/>
      <c r="E10" s="41"/>
    </row>
    <row r="11" spans="1:5" ht="12.75">
      <c r="A11" s="5" t="s">
        <v>30</v>
      </c>
      <c r="B11" s="50">
        <v>92482</v>
      </c>
      <c r="C11" s="50">
        <v>84896</v>
      </c>
      <c r="D11" s="61"/>
      <c r="E11" s="41"/>
    </row>
    <row r="12" spans="1:5" ht="12.75">
      <c r="A12" s="5" t="s">
        <v>31</v>
      </c>
      <c r="B12" s="60">
        <f>389383+5500</f>
        <v>394883</v>
      </c>
      <c r="C12" s="60">
        <f>232274+8</f>
        <v>232282</v>
      </c>
      <c r="D12" s="61"/>
      <c r="E12" s="41"/>
    </row>
    <row r="13" spans="1:5" s="19" customFormat="1" ht="12.75">
      <c r="A13" s="18" t="s">
        <v>90</v>
      </c>
      <c r="B13" s="60">
        <f>B7+B12-B10-B11</f>
        <v>335712</v>
      </c>
      <c r="C13" s="60">
        <f>C9-C10-C11+C12</f>
        <v>602949</v>
      </c>
      <c r="D13" s="62"/>
      <c r="E13" s="42"/>
    </row>
    <row r="14" spans="1:5" ht="12.75">
      <c r="A14" s="5" t="s">
        <v>32</v>
      </c>
      <c r="B14" s="50">
        <v>130291</v>
      </c>
      <c r="C14" s="50">
        <v>206526</v>
      </c>
      <c r="D14" s="61"/>
      <c r="E14" s="41"/>
    </row>
    <row r="15" spans="1:5" ht="12.75">
      <c r="A15" s="5" t="s">
        <v>33</v>
      </c>
      <c r="B15" s="50">
        <v>7593</v>
      </c>
      <c r="C15" s="60">
        <v>45</v>
      </c>
      <c r="D15" s="61"/>
      <c r="E15" s="41"/>
    </row>
    <row r="16" spans="1:5" s="19" customFormat="1" ht="12.75">
      <c r="A16" s="18" t="s">
        <v>92</v>
      </c>
      <c r="B16" s="60">
        <f>B13-B14-B15</f>
        <v>197828</v>
      </c>
      <c r="C16" s="60">
        <f>C13-C14-C15</f>
        <v>396378</v>
      </c>
      <c r="D16" s="62"/>
      <c r="E16" s="42"/>
    </row>
    <row r="17" spans="1:5" ht="12.75">
      <c r="A17" s="5" t="s">
        <v>34</v>
      </c>
      <c r="B17" s="50"/>
      <c r="C17" s="50"/>
      <c r="D17" s="61"/>
      <c r="E17" s="41"/>
    </row>
    <row r="18" spans="1:4" s="65" customFormat="1" ht="12.75">
      <c r="A18" s="63" t="s">
        <v>93</v>
      </c>
      <c r="B18" s="66">
        <f>B16-B17</f>
        <v>197828</v>
      </c>
      <c r="C18" s="66">
        <f>C16</f>
        <v>396378</v>
      </c>
      <c r="D18" s="64"/>
    </row>
    <row r="19" spans="1:5" s="19" customFormat="1" ht="12.75">
      <c r="A19" s="18" t="s">
        <v>94</v>
      </c>
      <c r="B19" s="67">
        <v>197828</v>
      </c>
      <c r="C19" s="67">
        <f>C18</f>
        <v>396378</v>
      </c>
      <c r="D19" s="62"/>
      <c r="E19" s="42"/>
    </row>
    <row r="20" spans="1:5" ht="12.75">
      <c r="A20" s="5" t="s">
        <v>35</v>
      </c>
      <c r="B20" s="68">
        <f>B19/100000</f>
        <v>1.97828</v>
      </c>
      <c r="C20" s="68">
        <f>C19/100000</f>
        <v>3.96378</v>
      </c>
      <c r="D20" s="61"/>
      <c r="E20" s="41"/>
    </row>
    <row r="21" spans="1:4" ht="12.75">
      <c r="A21" s="1"/>
      <c r="B21" s="27"/>
      <c r="C21" s="27"/>
      <c r="D21" s="27"/>
    </row>
    <row r="22" spans="1:4" ht="12.75">
      <c r="A22" s="3" t="s">
        <v>66</v>
      </c>
      <c r="B22" s="27"/>
      <c r="C22" s="27"/>
      <c r="D22" s="27"/>
    </row>
    <row r="23" spans="1:4" ht="12.75">
      <c r="A23" s="1" t="s">
        <v>36</v>
      </c>
      <c r="B23" s="27"/>
      <c r="C23" s="27"/>
      <c r="D23" s="27"/>
    </row>
    <row r="24" spans="1:4" ht="26.25" customHeight="1">
      <c r="A24" s="3" t="s">
        <v>69</v>
      </c>
      <c r="B24" s="27"/>
      <c r="C24" s="27"/>
      <c r="D24" s="27"/>
    </row>
    <row r="25" spans="1:4" ht="12.75">
      <c r="A25" s="1" t="s">
        <v>37</v>
      </c>
      <c r="B25" s="27"/>
      <c r="C25" s="27"/>
      <c r="D25" s="27"/>
    </row>
    <row r="26" spans="1:4" ht="12.75">
      <c r="A26" s="1" t="s">
        <v>24</v>
      </c>
      <c r="B26" s="27"/>
      <c r="C26" s="27"/>
      <c r="D26" s="27"/>
    </row>
    <row r="27" spans="2:4" ht="12.75">
      <c r="B27" s="27"/>
      <c r="C27" s="27"/>
      <c r="D27" s="27"/>
    </row>
    <row r="28" spans="2:4" ht="12.75">
      <c r="B28" s="27"/>
      <c r="C28" s="27"/>
      <c r="D28" s="27"/>
    </row>
    <row r="29" spans="2:4" ht="12.75">
      <c r="B29" s="27"/>
      <c r="C29" s="27"/>
      <c r="D29" s="27"/>
    </row>
    <row r="30" spans="2:4" ht="12.75">
      <c r="B30" s="27"/>
      <c r="C30" s="27"/>
      <c r="D30" s="27"/>
    </row>
    <row r="31" spans="2:4" ht="12.75">
      <c r="B31" s="27"/>
      <c r="C31" s="27"/>
      <c r="D31" s="27"/>
    </row>
    <row r="32" spans="2:4" ht="12.75">
      <c r="B32" s="27"/>
      <c r="C32" s="27"/>
      <c r="D32" s="27"/>
    </row>
    <row r="33" spans="2:4" ht="12.75">
      <c r="B33" s="27"/>
      <c r="C33" s="27"/>
      <c r="D33" s="27"/>
    </row>
    <row r="34" spans="2:4" ht="12.75">
      <c r="B34" s="27"/>
      <c r="C34" s="27"/>
      <c r="D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39" spans="2:4" ht="12.75">
      <c r="B39" s="27"/>
      <c r="C39" s="27"/>
      <c r="D39" s="27"/>
    </row>
    <row r="40" spans="2:4" ht="12.75">
      <c r="B40" s="27"/>
      <c r="C40" s="27"/>
      <c r="D40" s="27"/>
    </row>
    <row r="41" spans="2:4" ht="12.75">
      <c r="B41" s="27"/>
      <c r="C41" s="27"/>
      <c r="D41" s="27"/>
    </row>
    <row r="42" spans="2:4" ht="12.75">
      <c r="B42" s="27"/>
      <c r="C42" s="27"/>
      <c r="D42" s="27"/>
    </row>
    <row r="43" spans="2:4" ht="12.75">
      <c r="B43" s="27"/>
      <c r="C43" s="27"/>
      <c r="D43" s="27"/>
    </row>
    <row r="44" spans="2:4" ht="12.75">
      <c r="B44" s="27"/>
      <c r="C44" s="27"/>
      <c r="D44" s="27"/>
    </row>
    <row r="45" spans="2:4" ht="12.75">
      <c r="B45" s="27"/>
      <c r="C45" s="27"/>
      <c r="D45" s="27"/>
    </row>
    <row r="46" spans="2:4" ht="12.75">
      <c r="B46" s="27"/>
      <c r="C46" s="27"/>
      <c r="D46" s="27"/>
    </row>
    <row r="47" spans="2:4" ht="12.75">
      <c r="B47" s="27"/>
      <c r="C47" s="27"/>
      <c r="D47" s="27"/>
    </row>
    <row r="48" spans="2:4" ht="12.75">
      <c r="B48" s="27"/>
      <c r="C48" s="27"/>
      <c r="D48" s="27"/>
    </row>
    <row r="49" spans="2:4" ht="12.75">
      <c r="B49" s="27"/>
      <c r="C49" s="27"/>
      <c r="D49" s="27"/>
    </row>
    <row r="50" spans="2:4" ht="12.75">
      <c r="B50" s="27"/>
      <c r="C50" s="27"/>
      <c r="D50" s="27"/>
    </row>
    <row r="51" spans="2:4" ht="12.75">
      <c r="B51" s="27"/>
      <c r="C51" s="27"/>
      <c r="D51" s="27"/>
    </row>
    <row r="52" spans="2:4" ht="12.75">
      <c r="B52" s="27"/>
      <c r="C52" s="27"/>
      <c r="D52" s="27"/>
    </row>
    <row r="53" spans="2:4" ht="12.75">
      <c r="B53" s="27"/>
      <c r="C53" s="27"/>
      <c r="D53" s="27"/>
    </row>
    <row r="54" spans="2:4" ht="12.75">
      <c r="B54" s="27"/>
      <c r="C54" s="27"/>
      <c r="D54" s="27"/>
    </row>
    <row r="55" spans="2:4" ht="12.75">
      <c r="B55" s="27"/>
      <c r="C55" s="27"/>
      <c r="D55" s="27"/>
    </row>
    <row r="56" spans="2:4" ht="12.75">
      <c r="B56" s="27"/>
      <c r="C56" s="27"/>
      <c r="D56" s="27"/>
    </row>
    <row r="57" spans="2:4" ht="12.75">
      <c r="B57" s="27"/>
      <c r="C57" s="27"/>
      <c r="D57" s="27"/>
    </row>
    <row r="58" spans="2:4" ht="12.75">
      <c r="B58" s="27"/>
      <c r="C58" s="27"/>
      <c r="D58" s="27"/>
    </row>
    <row r="59" spans="2:4" ht="12.75">
      <c r="B59" s="27"/>
      <c r="C59" s="27"/>
      <c r="D59" s="27"/>
    </row>
    <row r="60" spans="2:4" ht="12.75">
      <c r="B60" s="27"/>
      <c r="C60" s="27"/>
      <c r="D60" s="27"/>
    </row>
    <row r="61" spans="2:4" ht="12.75">
      <c r="B61" s="27"/>
      <c r="C61" s="27"/>
      <c r="D61" s="27"/>
    </row>
    <row r="62" spans="2:4" ht="12.75">
      <c r="B62" s="27"/>
      <c r="C62" s="27"/>
      <c r="D62" s="27"/>
    </row>
    <row r="63" spans="2:4" ht="12.75">
      <c r="B63" s="27"/>
      <c r="C63" s="27"/>
      <c r="D63" s="27"/>
    </row>
  </sheetData>
  <sheetProtection/>
  <mergeCells count="3">
    <mergeCell ref="A1:C1"/>
    <mergeCell ref="A3:C3"/>
    <mergeCell ref="A4:C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49.25390625" style="0" customWidth="1"/>
    <col min="2" max="3" width="13.125" style="0" customWidth="1"/>
    <col min="8" max="8" width="16.375" style="0" customWidth="1"/>
  </cols>
  <sheetData>
    <row r="1" ht="12.75">
      <c r="C1" s="2"/>
    </row>
    <row r="2" spans="1:3" ht="12.75">
      <c r="A2" s="1" t="s">
        <v>88</v>
      </c>
      <c r="C2" s="2"/>
    </row>
    <row r="3" spans="1:3" ht="12.75">
      <c r="A3" s="7"/>
      <c r="C3" s="2"/>
    </row>
    <row r="4" spans="1:3" ht="12.75">
      <c r="A4" s="73" t="s">
        <v>55</v>
      </c>
      <c r="B4" s="73"/>
      <c r="C4" s="73"/>
    </row>
    <row r="5" ht="12.75">
      <c r="A5" s="7"/>
    </row>
    <row r="6" spans="1:3" ht="12.75">
      <c r="A6" s="74" t="s">
        <v>81</v>
      </c>
      <c r="B6" s="74"/>
      <c r="C6" s="74"/>
    </row>
    <row r="7" ht="12.75">
      <c r="A7" s="6"/>
    </row>
    <row r="8" spans="1:3" ht="12.75">
      <c r="A8" s="2"/>
      <c r="B8" s="2"/>
      <c r="C8" s="2" t="s">
        <v>25</v>
      </c>
    </row>
    <row r="9" spans="1:3" ht="48">
      <c r="A9" s="4" t="s">
        <v>26</v>
      </c>
      <c r="B9" s="10" t="s">
        <v>76</v>
      </c>
      <c r="C9" s="10" t="s">
        <v>77</v>
      </c>
    </row>
    <row r="10" spans="1:3" ht="12.75">
      <c r="A10" s="75" t="s">
        <v>39</v>
      </c>
      <c r="B10" s="75"/>
      <c r="C10" s="75"/>
    </row>
    <row r="11" spans="1:5" s="19" customFormat="1" ht="12.75">
      <c r="A11" s="47" t="s">
        <v>98</v>
      </c>
      <c r="B11" s="48">
        <f>B12+B14</f>
        <v>1985128</v>
      </c>
      <c r="C11" s="48">
        <f>SUM(C12:C14)</f>
        <v>1455711</v>
      </c>
      <c r="D11" s="36"/>
      <c r="E11" s="36"/>
    </row>
    <row r="12" spans="1:5" ht="12.75">
      <c r="A12" s="69" t="s">
        <v>40</v>
      </c>
      <c r="B12" s="50">
        <f>1388930-2000</f>
        <v>1386930</v>
      </c>
      <c r="C12" s="50">
        <f>'[1]ОДД'!$C$17</f>
        <v>1341364</v>
      </c>
      <c r="D12" s="37"/>
      <c r="E12" s="37"/>
    </row>
    <row r="13" spans="1:5" ht="12.75">
      <c r="A13" s="69" t="s">
        <v>41</v>
      </c>
      <c r="B13" s="50"/>
      <c r="C13" s="50">
        <f>'[1]ОДД'!$C$19</f>
        <v>6837</v>
      </c>
      <c r="D13" s="37"/>
      <c r="E13" s="37"/>
    </row>
    <row r="14" spans="1:5" ht="12.75">
      <c r="A14" s="69" t="s">
        <v>42</v>
      </c>
      <c r="B14" s="50">
        <f>598198</f>
        <v>598198</v>
      </c>
      <c r="C14" s="50">
        <f>'[1]ОДД'!$C$22</f>
        <v>107510</v>
      </c>
      <c r="D14" s="37"/>
      <c r="E14" s="37"/>
    </row>
    <row r="15" spans="1:5" s="19" customFormat="1" ht="12.75">
      <c r="A15" s="70" t="s">
        <v>104</v>
      </c>
      <c r="B15" s="60">
        <f>B16+B17+B18+B19+B20+B21</f>
        <v>1626311</v>
      </c>
      <c r="C15" s="60">
        <f>SUM(C16:C21)</f>
        <v>971143</v>
      </c>
      <c r="D15" s="36"/>
      <c r="E15" s="36"/>
    </row>
    <row r="16" spans="1:6" ht="12.75">
      <c r="A16" s="69" t="s">
        <v>43</v>
      </c>
      <c r="B16" s="50">
        <f>521180+54</f>
        <v>521234</v>
      </c>
      <c r="C16" s="50">
        <f>'[1]ОДД'!$C$25</f>
        <v>432698</v>
      </c>
      <c r="D16" s="37"/>
      <c r="E16" s="37"/>
      <c r="F16" s="23"/>
    </row>
    <row r="17" spans="1:4" ht="12.75">
      <c r="A17" s="69" t="s">
        <v>44</v>
      </c>
      <c r="B17" s="50">
        <v>309518</v>
      </c>
      <c r="C17" s="50">
        <f>'[1]ОДД'!$C$26</f>
        <v>250837</v>
      </c>
      <c r="D17" s="37"/>
    </row>
    <row r="18" spans="1:4" ht="12.75">
      <c r="A18" s="69" t="s">
        <v>45</v>
      </c>
      <c r="B18" s="50">
        <v>11260</v>
      </c>
      <c r="C18" s="50">
        <v>7854</v>
      </c>
      <c r="D18" s="37"/>
    </row>
    <row r="19" spans="1:6" ht="12.75">
      <c r="A19" s="69" t="s">
        <v>46</v>
      </c>
      <c r="B19" s="50">
        <v>135652</v>
      </c>
      <c r="C19" s="50">
        <v>213535</v>
      </c>
      <c r="D19" s="37"/>
      <c r="F19" s="23"/>
    </row>
    <row r="20" spans="1:4" ht="12.75">
      <c r="A20" s="69" t="s">
        <v>47</v>
      </c>
      <c r="B20" s="50">
        <v>146100</v>
      </c>
      <c r="C20" s="50">
        <v>63016</v>
      </c>
      <c r="D20" s="37"/>
    </row>
    <row r="21" spans="1:4" ht="12.75">
      <c r="A21" s="69" t="s">
        <v>48</v>
      </c>
      <c r="B21" s="50">
        <v>502547</v>
      </c>
      <c r="C21" s="50">
        <f>716+2487</f>
        <v>3203</v>
      </c>
      <c r="D21" s="27"/>
    </row>
    <row r="22" spans="1:4" s="19" customFormat="1" ht="25.5">
      <c r="A22" s="70" t="s">
        <v>105</v>
      </c>
      <c r="B22" s="60">
        <f>B11-B15</f>
        <v>358817</v>
      </c>
      <c r="C22" s="60">
        <f>C11-C15</f>
        <v>484568</v>
      </c>
      <c r="D22" s="36"/>
    </row>
    <row r="23" spans="1:4" ht="12.75">
      <c r="A23" s="76" t="s">
        <v>49</v>
      </c>
      <c r="B23" s="76"/>
      <c r="C23" s="76"/>
      <c r="D23" s="37"/>
    </row>
    <row r="24" spans="1:4" s="19" customFormat="1" ht="12.75">
      <c r="A24" s="70" t="s">
        <v>98</v>
      </c>
      <c r="B24" s="60">
        <f>B26+2000</f>
        <v>72019</v>
      </c>
      <c r="C24" s="60">
        <f>SUM(C25:C26)</f>
        <v>0</v>
      </c>
      <c r="D24" s="36"/>
    </row>
    <row r="25" spans="1:4" ht="12.75">
      <c r="A25" s="69" t="s">
        <v>50</v>
      </c>
      <c r="B25" s="50">
        <v>2000</v>
      </c>
      <c r="C25" s="50"/>
      <c r="D25" s="37"/>
    </row>
    <row r="26" spans="1:8" ht="12.75">
      <c r="A26" s="69" t="s">
        <v>42</v>
      </c>
      <c r="B26" s="50">
        <v>70019</v>
      </c>
      <c r="C26" s="50"/>
      <c r="D26" s="37"/>
      <c r="H26" s="43"/>
    </row>
    <row r="27" spans="1:8" s="19" customFormat="1" ht="12.75">
      <c r="A27" s="70" t="s">
        <v>106</v>
      </c>
      <c r="B27" s="60">
        <v>13627</v>
      </c>
      <c r="C27" s="60">
        <f>SUM(C28:C28)</f>
        <v>4415</v>
      </c>
      <c r="D27" s="36"/>
      <c r="H27" s="44"/>
    </row>
    <row r="28" spans="1:5" ht="12.75">
      <c r="A28" s="69" t="s">
        <v>51</v>
      </c>
      <c r="B28" s="50">
        <v>13627</v>
      </c>
      <c r="C28" s="50">
        <v>4415</v>
      </c>
      <c r="D28" s="37"/>
      <c r="E28" s="37"/>
    </row>
    <row r="29" spans="1:5" s="19" customFormat="1" ht="25.5">
      <c r="A29" s="70" t="s">
        <v>107</v>
      </c>
      <c r="B29" s="60">
        <f>B24-B27</f>
        <v>58392</v>
      </c>
      <c r="C29" s="60">
        <f>C24-C27</f>
        <v>-4415</v>
      </c>
      <c r="D29" s="36"/>
      <c r="E29" s="36"/>
    </row>
    <row r="30" spans="1:6" ht="12.75">
      <c r="A30" s="76" t="s">
        <v>52</v>
      </c>
      <c r="B30" s="76"/>
      <c r="C30" s="76"/>
      <c r="D30" s="37"/>
      <c r="E30" s="37"/>
      <c r="F30" s="23"/>
    </row>
    <row r="31" spans="1:5" s="19" customFormat="1" ht="12.75">
      <c r="A31" s="70" t="s">
        <v>99</v>
      </c>
      <c r="B31" s="60">
        <v>0</v>
      </c>
      <c r="C31" s="60">
        <v>0</v>
      </c>
      <c r="D31" s="36"/>
      <c r="E31" s="36"/>
    </row>
    <row r="32" spans="1:8" s="19" customFormat="1" ht="12.75">
      <c r="A32" s="70" t="s">
        <v>106</v>
      </c>
      <c r="B32" s="60">
        <f>SUM(B33:B33)</f>
        <v>479481</v>
      </c>
      <c r="C32" s="60">
        <f>SUM(C33:C33)</f>
        <v>595804</v>
      </c>
      <c r="D32" s="36"/>
      <c r="E32" s="36"/>
      <c r="F32" s="30"/>
      <c r="H32" s="44"/>
    </row>
    <row r="33" spans="1:5" ht="12.75">
      <c r="A33" s="69" t="s">
        <v>53</v>
      </c>
      <c r="B33" s="50">
        <v>479481</v>
      </c>
      <c r="C33" s="50">
        <v>595804</v>
      </c>
      <c r="D33" s="37"/>
      <c r="E33" s="37"/>
    </row>
    <row r="34" spans="1:5" s="19" customFormat="1" ht="25.5">
      <c r="A34" s="70" t="s">
        <v>108</v>
      </c>
      <c r="B34" s="60">
        <f>B31-B32</f>
        <v>-479481</v>
      </c>
      <c r="C34" s="60">
        <f>C31-C32</f>
        <v>-595804</v>
      </c>
      <c r="D34" s="36"/>
      <c r="E34" s="36"/>
    </row>
    <row r="35" spans="1:5" s="19" customFormat="1" ht="12.75">
      <c r="A35" s="70" t="s">
        <v>109</v>
      </c>
      <c r="B35" s="60">
        <f>B22+B29+B34</f>
        <v>-62272</v>
      </c>
      <c r="C35" s="60">
        <f>C22+C29+C34</f>
        <v>-115651</v>
      </c>
      <c r="D35" s="36"/>
      <c r="E35" s="36"/>
    </row>
    <row r="36" spans="1:5" ht="12.75">
      <c r="A36" s="69" t="s">
        <v>110</v>
      </c>
      <c r="B36" s="50">
        <v>157796</v>
      </c>
      <c r="C36" s="50">
        <v>348123</v>
      </c>
      <c r="D36" s="38"/>
      <c r="E36" s="38"/>
    </row>
    <row r="37" spans="1:5" ht="25.5">
      <c r="A37" s="69" t="s">
        <v>54</v>
      </c>
      <c r="B37" s="50">
        <f>B36+B35</f>
        <v>95524</v>
      </c>
      <c r="C37" s="50">
        <f>C36+C35</f>
        <v>232472</v>
      </c>
      <c r="D37" s="37"/>
      <c r="E37" s="38"/>
    </row>
    <row r="38" spans="1:5" ht="12.75">
      <c r="A38" s="49"/>
      <c r="B38" s="29"/>
      <c r="C38" s="29"/>
      <c r="D38" s="37"/>
      <c r="E38" s="37"/>
    </row>
    <row r="39" spans="1:4" ht="12.75">
      <c r="A39" s="39"/>
      <c r="B39" s="40"/>
      <c r="C39" s="40"/>
      <c r="D39" s="37"/>
    </row>
    <row r="40" spans="1:4" ht="12.75">
      <c r="A40" s="46"/>
      <c r="B40" s="40"/>
      <c r="C40" s="40"/>
      <c r="D40" s="37"/>
    </row>
    <row r="41" spans="1:3" ht="12.75">
      <c r="A41" s="3" t="s">
        <v>67</v>
      </c>
      <c r="B41" s="22"/>
      <c r="C41" s="22"/>
    </row>
    <row r="42" spans="1:3" ht="12.75">
      <c r="A42" s="1" t="s">
        <v>36</v>
      </c>
      <c r="B42" s="22"/>
      <c r="C42" s="22"/>
    </row>
    <row r="43" spans="1:3" ht="20.25" customHeight="1">
      <c r="A43" s="3" t="s">
        <v>70</v>
      </c>
      <c r="B43" s="22"/>
      <c r="C43" s="22"/>
    </row>
    <row r="44" spans="1:3" ht="12.75">
      <c r="A44" s="1" t="s">
        <v>37</v>
      </c>
      <c r="B44" s="22"/>
      <c r="C44" s="22"/>
    </row>
    <row r="45" spans="1:3" ht="12.75">
      <c r="A45" s="1" t="s">
        <v>24</v>
      </c>
      <c r="B45" s="22"/>
      <c r="C45" s="22"/>
    </row>
    <row r="46" spans="2:3" ht="12.75">
      <c r="B46" s="22"/>
      <c r="C46" s="22"/>
    </row>
  </sheetData>
  <sheetProtection/>
  <mergeCells count="5">
    <mergeCell ref="A10:C10"/>
    <mergeCell ref="A23:C23"/>
    <mergeCell ref="A30:C30"/>
    <mergeCell ref="A4:C4"/>
    <mergeCell ref="A6:C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3.375" style="0" customWidth="1"/>
    <col min="2" max="2" width="16.625" style="0" customWidth="1"/>
    <col min="3" max="3" width="14.375" style="0" customWidth="1"/>
    <col min="4" max="4" width="13.25390625" style="0" customWidth="1"/>
  </cols>
  <sheetData>
    <row r="2" ht="12.75">
      <c r="A2" s="1" t="s">
        <v>89</v>
      </c>
    </row>
    <row r="3" ht="12.75">
      <c r="A3" s="1"/>
    </row>
    <row r="4" spans="1:3" ht="12.75">
      <c r="A4" s="73" t="s">
        <v>61</v>
      </c>
      <c r="B4" s="73"/>
      <c r="C4" s="73"/>
    </row>
    <row r="5" spans="1:7" ht="12.75">
      <c r="A5" s="7"/>
      <c r="B5" s="22"/>
      <c r="C5" s="22"/>
      <c r="D5" s="22"/>
      <c r="E5" s="22"/>
      <c r="F5" s="22"/>
      <c r="G5" s="22"/>
    </row>
    <row r="6" spans="1:7" ht="12.75">
      <c r="A6" s="74" t="s">
        <v>80</v>
      </c>
      <c r="B6" s="74"/>
      <c r="C6" s="74"/>
      <c r="D6" s="25"/>
      <c r="E6" s="22"/>
      <c r="F6" s="22"/>
      <c r="G6" s="22"/>
    </row>
    <row r="7" spans="1:7" ht="12.75">
      <c r="A7" s="6"/>
      <c r="B7" s="22"/>
      <c r="C7" s="22"/>
      <c r="D7" s="25" t="s">
        <v>38</v>
      </c>
      <c r="E7" s="22"/>
      <c r="F7" s="22"/>
      <c r="G7" s="22"/>
    </row>
    <row r="8" spans="1:4" ht="12.75">
      <c r="A8" s="77" t="s">
        <v>56</v>
      </c>
      <c r="B8" s="77"/>
      <c r="C8" s="77"/>
      <c r="D8" s="77" t="s">
        <v>57</v>
      </c>
    </row>
    <row r="9" spans="1:4" ht="38.25">
      <c r="A9" s="77"/>
      <c r="B9" s="24" t="s">
        <v>20</v>
      </c>
      <c r="C9" s="24" t="s">
        <v>58</v>
      </c>
      <c r="D9" s="77"/>
    </row>
    <row r="10" spans="1:7" ht="12.75">
      <c r="A10" s="18" t="s">
        <v>74</v>
      </c>
      <c r="B10" s="28">
        <v>887080</v>
      </c>
      <c r="C10" s="28">
        <v>312701</v>
      </c>
      <c r="D10" s="28">
        <f>SUM(B10:C10)</f>
        <v>1199781</v>
      </c>
      <c r="E10" s="19"/>
      <c r="F10" s="19"/>
      <c r="G10" s="19"/>
    </row>
    <row r="11" spans="1:4" ht="12.75">
      <c r="A11" s="5" t="s">
        <v>59</v>
      </c>
      <c r="B11" s="28">
        <v>112920</v>
      </c>
      <c r="C11" s="28"/>
      <c r="D11" s="28"/>
    </row>
    <row r="12" spans="1:4" ht="12.75">
      <c r="A12" s="5" t="s">
        <v>60</v>
      </c>
      <c r="B12" s="28"/>
      <c r="C12" s="28">
        <v>437641</v>
      </c>
      <c r="D12" s="28">
        <f>SUM(B12:C12)</f>
        <v>437641</v>
      </c>
    </row>
    <row r="13" spans="1:7" ht="25.5">
      <c r="A13" s="18" t="s">
        <v>72</v>
      </c>
      <c r="B13" s="28">
        <v>1000000</v>
      </c>
      <c r="C13" s="28">
        <v>750342</v>
      </c>
      <c r="D13" s="28">
        <f>SUM(B13:C13)</f>
        <v>1750342</v>
      </c>
      <c r="E13" s="26"/>
      <c r="F13" s="19"/>
      <c r="G13" s="19"/>
    </row>
    <row r="14" spans="1:5" ht="12.75">
      <c r="A14" s="5" t="s">
        <v>62</v>
      </c>
      <c r="B14" s="28"/>
      <c r="C14" s="28">
        <v>197828</v>
      </c>
      <c r="D14" s="28">
        <f>SUM(B14:C14)</f>
        <v>197828</v>
      </c>
      <c r="E14" s="27"/>
    </row>
    <row r="15" spans="1:7" ht="12.75">
      <c r="A15" s="18" t="s">
        <v>100</v>
      </c>
      <c r="B15" s="28">
        <v>1000000</v>
      </c>
      <c r="C15" s="28">
        <f>C13+C14</f>
        <v>948170</v>
      </c>
      <c r="D15" s="28">
        <f>B15+C15</f>
        <v>1948170</v>
      </c>
      <c r="E15" s="26"/>
      <c r="F15" s="19"/>
      <c r="G15" s="19"/>
    </row>
    <row r="16" spans="1:5" ht="12.75">
      <c r="A16" s="21"/>
      <c r="B16" s="29"/>
      <c r="C16" s="29"/>
      <c r="D16" s="29"/>
      <c r="E16" s="27"/>
    </row>
    <row r="17" spans="1:5" ht="12.75">
      <c r="A17" s="21"/>
      <c r="B17" s="29"/>
      <c r="C17" s="29"/>
      <c r="D17" s="29"/>
      <c r="E17" s="27"/>
    </row>
    <row r="18" spans="1:5" ht="12.75">
      <c r="A18" s="1"/>
      <c r="B18" s="29"/>
      <c r="C18" s="29"/>
      <c r="D18" s="29"/>
      <c r="E18" s="27"/>
    </row>
    <row r="19" spans="1:5" ht="12.75">
      <c r="A19" s="3" t="s">
        <v>68</v>
      </c>
      <c r="B19" s="29"/>
      <c r="C19" s="29"/>
      <c r="D19" s="29"/>
      <c r="E19" s="27"/>
    </row>
    <row r="20" spans="1:5" ht="12.75">
      <c r="A20" s="1" t="s">
        <v>36</v>
      </c>
      <c r="B20" s="29"/>
      <c r="C20" s="29"/>
      <c r="D20" s="29"/>
      <c r="E20" s="27"/>
    </row>
    <row r="21" spans="1:5" ht="12.75">
      <c r="A21" s="3" t="s">
        <v>71</v>
      </c>
      <c r="B21" s="29"/>
      <c r="C21" s="29"/>
      <c r="D21" s="29"/>
      <c r="E21" s="27"/>
    </row>
    <row r="22" spans="1:5" ht="12.75">
      <c r="A22" s="1" t="s">
        <v>37</v>
      </c>
      <c r="B22" s="29"/>
      <c r="C22" s="29"/>
      <c r="D22" s="29"/>
      <c r="E22" s="27"/>
    </row>
    <row r="23" spans="1:5" ht="12.75">
      <c r="A23" s="1" t="s">
        <v>24</v>
      </c>
      <c r="B23" s="29"/>
      <c r="C23" s="29"/>
      <c r="D23" s="29"/>
      <c r="E23" s="27"/>
    </row>
    <row r="24" spans="2:5" ht="12.75">
      <c r="B24" s="29"/>
      <c r="C24" s="29"/>
      <c r="D24" s="29"/>
      <c r="E24" s="27"/>
    </row>
    <row r="25" spans="1:5" ht="12.75">
      <c r="A25" s="22"/>
      <c r="B25" s="29"/>
      <c r="C25" s="29"/>
      <c r="D25" s="29"/>
      <c r="E25" s="27"/>
    </row>
    <row r="26" spans="2:5" ht="12.75">
      <c r="B26" s="27"/>
      <c r="C26" s="27"/>
      <c r="D26" s="27"/>
      <c r="E26" s="27"/>
    </row>
    <row r="27" spans="2:5" ht="12.75">
      <c r="B27" s="27"/>
      <c r="C27" s="27"/>
      <c r="D27" s="27"/>
      <c r="E27" s="27"/>
    </row>
    <row r="28" spans="2:5" ht="12.75">
      <c r="B28" s="27"/>
      <c r="C28" s="27"/>
      <c r="D28" s="27"/>
      <c r="E28" s="27"/>
    </row>
    <row r="29" spans="2:5" ht="12.75">
      <c r="B29" s="27"/>
      <c r="C29" s="27"/>
      <c r="D29" s="27"/>
      <c r="E29" s="27"/>
    </row>
    <row r="30" spans="2:5" ht="12.75">
      <c r="B30" s="27"/>
      <c r="C30" s="27"/>
      <c r="D30" s="27"/>
      <c r="E30" s="27"/>
    </row>
    <row r="31" spans="2:5" ht="12.75">
      <c r="B31" s="27"/>
      <c r="C31" s="27"/>
      <c r="D31" s="27"/>
      <c r="E31" s="27"/>
    </row>
    <row r="32" spans="2:5" ht="12.75">
      <c r="B32" s="27"/>
      <c r="C32" s="27"/>
      <c r="D32" s="27"/>
      <c r="E32" s="27"/>
    </row>
    <row r="33" spans="2:5" ht="12.75">
      <c r="B33" s="27"/>
      <c r="C33" s="27"/>
      <c r="D33" s="27"/>
      <c r="E33" s="27"/>
    </row>
    <row r="34" spans="2:5" ht="12.75">
      <c r="B34" s="27"/>
      <c r="C34" s="27"/>
      <c r="D34" s="27"/>
      <c r="E34" s="27"/>
    </row>
    <row r="35" spans="2:5" ht="12.75">
      <c r="B35" s="27"/>
      <c r="C35" s="27"/>
      <c r="D35" s="27"/>
      <c r="E35" s="27"/>
    </row>
    <row r="36" spans="2:5" ht="12.75">
      <c r="B36" s="27"/>
      <c r="C36" s="27"/>
      <c r="D36" s="27"/>
      <c r="E36" s="27"/>
    </row>
    <row r="37" spans="2:5" ht="12.75">
      <c r="B37" s="27"/>
      <c r="C37" s="27"/>
      <c r="D37" s="27"/>
      <c r="E37" s="27"/>
    </row>
    <row r="38" spans="2:5" ht="12.75">
      <c r="B38" s="27"/>
      <c r="C38" s="27"/>
      <c r="D38" s="27"/>
      <c r="E38" s="27"/>
    </row>
  </sheetData>
  <sheetProtection/>
  <mergeCells count="5">
    <mergeCell ref="A4:C4"/>
    <mergeCell ref="A6:C6"/>
    <mergeCell ref="A8:A9"/>
    <mergeCell ref="B8:C8"/>
    <mergeCell ref="D8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Gulnara</cp:lastModifiedBy>
  <cp:lastPrinted>2013-11-21T08:40:43Z</cp:lastPrinted>
  <dcterms:created xsi:type="dcterms:W3CDTF">2010-11-30T06:33:03Z</dcterms:created>
  <dcterms:modified xsi:type="dcterms:W3CDTF">2013-11-21T08:40:51Z</dcterms:modified>
  <cp:category/>
  <cp:version/>
  <cp:contentType/>
  <cp:contentStatus/>
</cp:coreProperties>
</file>