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<sst xmlns="http://schemas.openxmlformats.org/spreadsheetml/2006/main" count="295" uniqueCount="214">
  <si>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</si>
  <si>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</si>
  <si>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</si>
  <si>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</si>
  <si>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</si>
  <si>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</si>
  <si>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</si>
  <si>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</si>
  <si>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</si>
  <si>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</si>
  <si>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</si>
  <si>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</si>
  <si>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</si>
  <si>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</si>
  <si>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</si>
  <si>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</si>
  <si>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</si>
  <si>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</si>
  <si>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</si>
  <si>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</si>
  <si>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</si>
  <si>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</si>
  <si>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</si>
  <si>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</si>
  <si>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</si>
  <si>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</si>
  <si>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</si>
  <si>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</si>
  <si>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</si>
  <si>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</si>
  <si>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</si>
  <si>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</si>
  <si>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</si>
  <si>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</si>
  <si>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</si>
  <si>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</si>
  <si>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</si>
  <si>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</si>
  <si>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</si>
  <si>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</si>
  <si>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</si>
  <si>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</si>
  <si>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</si>
  <si>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</si>
  <si>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</si>
  <si>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</si>
  <si>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</si>
  <si>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</si>
  <si>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</si>
  <si>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</si>
  <si>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</si>
  <si>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</si>
  <si>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</si>
  <si>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</si>
  <si>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</si>
  <si>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</si>
  <si>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</si>
  <si>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</si>
  <si>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</si>
  <si>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</si>
  <si>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</si>
  <si>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</si>
  <si>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</si>
  <si>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</si>
  <si>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</si>
  <si>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</si>
  <si>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</si>
  <si>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</si>
  <si>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</si>
  <si>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</si>
  <si>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</si>
  <si>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</si>
  <si>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</si>
  <si>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</si>
  <si>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</si>
  <si>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</si>
  <si>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</si>
  <si>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</si>
  <si>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</si>
  <si>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</si>
  <si>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</si>
  <si>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</si>
  <si>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</si>
  <si>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</si>
  <si>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</si>
  <si>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</si>
  <si>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</si>
  <si>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</si>
  <si>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</si>
  <si>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</si>
  <si>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</si>
  <si>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</si>
  <si>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</si>
  <si>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</si>
  <si>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</si>
  <si>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</si>
  <si>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</si>
  <si>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</si>
  <si>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</si>
  <si>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</si>
  <si>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</si>
  <si>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</si>
  <si>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</si>
  <si>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</si>
  <si>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</si>
  <si>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</si>
  <si>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</si>
  <si>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</si>
  <si>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</si>
  <si>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</si>
  <si>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</si>
  <si>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</si>
  <si>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</si>
  <si>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</si>
  <si>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</si>
  <si>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</si>
  <si>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</si>
  <si>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</si>
  <si>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</si>
  <si>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</si>
  <si>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</si>
  <si>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</si>
  <si>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</si>
  <si>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</si>
  <si>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</si>
  <si>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</si>
  <si>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</si>
  <si>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</si>
  <si>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</si>
  <si>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</si>
  <si>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</si>
  <si>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</si>
  <si>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</si>
  <si>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</si>
  <si>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</si>
  <si>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</si>
  <si>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</si>
  <si>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</si>
  <si>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</si>
  <si>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</si>
  <si>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</si>
  <si>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</si>
  <si>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</si>
  <si>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</si>
  <si>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</si>
  <si>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</si>
  <si>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</si>
  <si>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</si>
  <si>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</si>
  <si>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</si>
  <si>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</si>
  <si>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</si>
  <si>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</si>
  <si>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</si>
  <si>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</si>
  <si>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</si>
  <si>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t>На начало отчетного периода 01.01.2021</t>
  </si>
  <si>
    <t>На конец отчетного периода 30.06.2021</t>
  </si>
  <si>
    <t>за период, заканчивающийся 30 июня  2021 года</t>
  </si>
  <si>
    <t>За отчетный период 01.01.2021-30.06.2021</t>
  </si>
  <si>
    <t>За предыдущий период  01.01.2020-30.06.2020</t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</si>
  <si>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</si>
  <si>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за период , заканчивающийся 30 июня 2021 г.</t>
  </si>
  <si>
    <t>за период, заканчивающийся 30 июня 2021г.</t>
  </si>
  <si>
    <t>по состоянию на  30 июня 2021 года</t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</si>
  <si>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</si>
  <si>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</si>
  <si>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</si>
  <si>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</si>
  <si>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</si>
  <si>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</si>
  <si>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</si>
  <si>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</si>
  <si>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</si>
  <si>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</si>
  <si>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</si>
  <si>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</si>
  <si>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</si>
  <si>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</si>
  <si>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</si>
  <si>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</si>
  <si>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</si>
  <si>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</si>
  <si>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</si>
  <si>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</si>
  <si>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</si>
  <si>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</si>
  <si>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</si>
  <si>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Прим</t>
  </si>
  <si>
    <t>Сальдо на 30.06.2021 год</t>
  </si>
  <si>
    <t>Сальдо на 1 января 2021 года</t>
  </si>
  <si>
    <t>Сальдо на 1 января 2020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</si>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</sst>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</numFmts>
  <fonts count="5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49" fillId="0" borderId="0" xfId="0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4">
      <selection activeCell="C35" sqref="C35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150</v>
      </c>
      <c r="B2" s="41"/>
      <c r="C2" s="41"/>
      <c r="D2" s="41"/>
    </row>
    <row r="3" ht="12">
      <c r="A3" s="16"/>
    </row>
    <row r="4" spans="1:4" ht="24.75" customHeight="1">
      <c r="A4" s="62" t="s">
        <v>165</v>
      </c>
      <c r="B4" s="62"/>
      <c r="C4" s="62"/>
      <c r="D4" s="62"/>
    </row>
    <row r="5" spans="1:4" ht="24.75" customHeight="1">
      <c r="A5" s="62" t="s">
        <v>164</v>
      </c>
      <c r="B5" s="62"/>
      <c r="C5" s="62"/>
      <c r="D5" s="62"/>
    </row>
    <row r="7" spans="1:4" ht="12.75">
      <c r="A7" s="58" t="s">
        <v>166</v>
      </c>
      <c r="D7" s="13"/>
    </row>
    <row r="8" spans="1:6" ht="24">
      <c r="A8" s="9" t="s">
        <v>0</v>
      </c>
      <c r="B8" s="9" t="s">
        <v>170</v>
      </c>
      <c r="C8" s="9" t="s">
        <v>157</v>
      </c>
      <c r="D8" s="9" t="s">
        <v>156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171</v>
      </c>
      <c r="C10" s="21">
        <f>383108+E10</f>
        <v>383128</v>
      </c>
      <c r="D10" s="21">
        <f>664691+F10</f>
        <v>664711</v>
      </c>
      <c r="E10" s="8">
        <v>20</v>
      </c>
      <c r="F10" s="8">
        <v>20</v>
      </c>
    </row>
    <row r="11" spans="1:4" ht="12">
      <c r="A11" s="10" t="s">
        <v>4</v>
      </c>
      <c r="B11" s="17" t="s">
        <v>172</v>
      </c>
      <c r="C11" s="21">
        <f>541+E11</f>
        <v>541</v>
      </c>
      <c r="D11" s="21">
        <v>9425</v>
      </c>
    </row>
    <row r="12" spans="1:4" ht="12">
      <c r="A12" s="10" t="s">
        <v>5</v>
      </c>
      <c r="B12" s="17" t="s">
        <v>173</v>
      </c>
      <c r="C12" s="21">
        <v>4930</v>
      </c>
      <c r="D12" s="21">
        <v>4925</v>
      </c>
    </row>
    <row r="13" spans="1:4" ht="12">
      <c r="A13" s="10" t="s">
        <v>6</v>
      </c>
      <c r="B13" s="17" t="s">
        <v>174</v>
      </c>
      <c r="C13" s="21">
        <v>98427</v>
      </c>
      <c r="D13" s="21">
        <v>94222</v>
      </c>
    </row>
    <row r="14" spans="1:6" ht="12">
      <c r="A14" s="10" t="s">
        <v>7</v>
      </c>
      <c r="B14" s="17" t="s">
        <v>175</v>
      </c>
      <c r="C14" s="21">
        <f>4187+E14</f>
        <v>6515</v>
      </c>
      <c r="D14" s="21">
        <v>21039</v>
      </c>
      <c r="E14" s="8">
        <v>2328</v>
      </c>
      <c r="F14" s="8">
        <v>2328</v>
      </c>
    </row>
    <row r="15" spans="1:4" ht="12">
      <c r="A15" s="14" t="s">
        <v>192</v>
      </c>
      <c r="B15" s="18"/>
      <c r="C15" s="51">
        <f>SUM(C10:C14)</f>
        <v>493541</v>
      </c>
      <c r="D15" s="51">
        <f>SUM(D10:D14)</f>
        <v>794322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176</v>
      </c>
      <c r="C18" s="21">
        <v>1944014</v>
      </c>
      <c r="D18" s="21">
        <v>1993684</v>
      </c>
    </row>
    <row r="19" spans="1:6" ht="12">
      <c r="A19" s="10" t="s">
        <v>12</v>
      </c>
      <c r="B19" s="17" t="s">
        <v>177</v>
      </c>
      <c r="C19" s="21">
        <f>19146+E19</f>
        <v>89149</v>
      </c>
      <c r="D19" s="21">
        <v>90405</v>
      </c>
      <c r="E19" s="8">
        <v>70003</v>
      </c>
      <c r="F19" s="8">
        <v>70002</v>
      </c>
    </row>
    <row r="20" spans="1:4" ht="12">
      <c r="A20" s="10" t="s">
        <v>10</v>
      </c>
      <c r="B20" s="17" t="s">
        <v>178</v>
      </c>
      <c r="C20" s="21">
        <v>2262400</v>
      </c>
      <c r="D20" s="21">
        <v>2262400</v>
      </c>
    </row>
    <row r="21" spans="1:6" ht="12">
      <c r="A21" s="10" t="s">
        <v>13</v>
      </c>
      <c r="B21" s="17" t="s">
        <v>179</v>
      </c>
      <c r="C21" s="21">
        <f>951682+E21</f>
        <v>962022</v>
      </c>
      <c r="D21" s="21">
        <v>962023</v>
      </c>
      <c r="E21" s="8">
        <v>10340</v>
      </c>
      <c r="F21" s="8">
        <v>10340</v>
      </c>
    </row>
    <row r="22" spans="1:6" ht="12">
      <c r="A22" s="10" t="s">
        <v>152</v>
      </c>
      <c r="B22" s="17" t="s">
        <v>180</v>
      </c>
      <c r="C22" s="21">
        <f>2237241+E22</f>
        <v>2237138</v>
      </c>
      <c r="D22" s="21">
        <v>2237138</v>
      </c>
      <c r="E22" s="8">
        <v>-103</v>
      </c>
      <c r="F22" s="8">
        <v>-103</v>
      </c>
    </row>
    <row r="23" spans="1:4" ht="12">
      <c r="A23" s="14" t="s">
        <v>193</v>
      </c>
      <c r="B23" s="18"/>
      <c r="C23" s="51">
        <f>SUM(C18:C22)</f>
        <v>7494723</v>
      </c>
      <c r="D23" s="51">
        <f>SUM(D18:D22)</f>
        <v>7545650</v>
      </c>
    </row>
    <row r="24" spans="1:7" ht="12">
      <c r="A24" s="14" t="s">
        <v>212</v>
      </c>
      <c r="B24" s="15"/>
      <c r="C24" s="51">
        <f>C15+C16+C23</f>
        <v>7988264</v>
      </c>
      <c r="D24" s="51">
        <f>D15+D16+D23</f>
        <v>8339972</v>
      </c>
      <c r="E24" s="8">
        <f>SUM(E9:E23)</f>
        <v>82588</v>
      </c>
      <c r="F24" s="8">
        <f>SUM(F9:F23)</f>
        <v>82587</v>
      </c>
      <c r="G24" s="29"/>
    </row>
    <row r="25" spans="1:4" ht="24">
      <c r="A25" s="10" t="s">
        <v>14</v>
      </c>
      <c r="B25" s="9" t="s">
        <v>170</v>
      </c>
      <c r="C25" s="9" t="s">
        <v>157</v>
      </c>
      <c r="D25" s="9" t="s">
        <v>156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15</v>
      </c>
      <c r="C27" s="21">
        <v>1431230</v>
      </c>
      <c r="D27" s="21">
        <v>1475513</v>
      </c>
    </row>
    <row r="28" spans="1:6" ht="12">
      <c r="A28" s="10" t="s">
        <v>17</v>
      </c>
      <c r="B28" s="9">
        <v>16</v>
      </c>
      <c r="C28" s="21">
        <f>1042838+E28+820-664</f>
        <v>1087042</v>
      </c>
      <c r="D28" s="21">
        <f>1247652</f>
        <v>1247652</v>
      </c>
      <c r="E28" s="8">
        <f>42958+660+430</f>
        <v>44048</v>
      </c>
      <c r="F28" s="8">
        <f>43618+430</f>
        <v>44048</v>
      </c>
    </row>
    <row r="29" spans="1:4" ht="12">
      <c r="A29" s="10" t="s">
        <v>18</v>
      </c>
      <c r="B29" s="9">
        <v>17</v>
      </c>
      <c r="C29" s="21">
        <v>385616</v>
      </c>
      <c r="D29" s="21">
        <v>391873</v>
      </c>
    </row>
    <row r="30" spans="1:4" ht="12">
      <c r="A30" s="14" t="s">
        <v>194</v>
      </c>
      <c r="B30" s="15"/>
      <c r="C30" s="51">
        <f>SUM(C27:C29)</f>
        <v>2903888</v>
      </c>
      <c r="D30" s="51">
        <f>SUM(D27:D29)</f>
        <v>3115038</v>
      </c>
    </row>
    <row r="31" spans="1:4" ht="24">
      <c r="A31" s="14" t="s">
        <v>19</v>
      </c>
      <c r="B31" s="15"/>
      <c r="C31" s="22"/>
      <c r="D31" s="22"/>
    </row>
    <row r="32" spans="1:4" ht="12">
      <c r="A32" s="14" t="s">
        <v>20</v>
      </c>
      <c r="B32" s="15"/>
      <c r="C32" s="22"/>
      <c r="D32" s="22"/>
    </row>
    <row r="33" spans="1:4" ht="12">
      <c r="A33" s="10" t="s">
        <v>16</v>
      </c>
      <c r="B33" s="9">
        <v>18</v>
      </c>
      <c r="C33" s="21">
        <v>9240542</v>
      </c>
      <c r="D33" s="21">
        <v>9362556</v>
      </c>
    </row>
    <row r="34" spans="1:6" ht="12">
      <c r="A34" s="10" t="s">
        <v>21</v>
      </c>
      <c r="B34" s="9">
        <v>19</v>
      </c>
      <c r="C34" s="21">
        <f>1527746+E34</f>
        <v>1609291</v>
      </c>
      <c r="D34" s="21">
        <f>1527746+F34</f>
        <v>1609291</v>
      </c>
      <c r="E34" s="8">
        <v>81545</v>
      </c>
      <c r="F34" s="8">
        <v>81545</v>
      </c>
    </row>
    <row r="35" spans="1:4" ht="12">
      <c r="A35" s="14" t="s">
        <v>195</v>
      </c>
      <c r="B35" s="15"/>
      <c r="C35" s="51">
        <f>SUM(C33:C34)</f>
        <v>10849833</v>
      </c>
      <c r="D35" s="51">
        <f>SUM(D33:D34)</f>
        <v>10971847</v>
      </c>
    </row>
    <row r="36" spans="1:4" ht="12">
      <c r="A36" s="14" t="s">
        <v>22</v>
      </c>
      <c r="B36" s="15"/>
      <c r="C36" s="22"/>
      <c r="D36" s="22"/>
    </row>
    <row r="37" spans="1:6" ht="12">
      <c r="A37" s="10" t="s">
        <v>23</v>
      </c>
      <c r="B37" s="9">
        <v>20</v>
      </c>
      <c r="C37" s="21">
        <f>1000000+E37</f>
        <v>1000000</v>
      </c>
      <c r="D37" s="21">
        <f>1000000+G37</f>
        <v>1000000</v>
      </c>
      <c r="F37" s="8">
        <v>0</v>
      </c>
    </row>
    <row r="38" spans="1:14" ht="12">
      <c r="A38" s="10" t="s">
        <v>27</v>
      </c>
      <c r="B38" s="9">
        <v>20</v>
      </c>
      <c r="C38" s="21">
        <f>-6722452+E38</f>
        <v>-6765457</v>
      </c>
      <c r="D38" s="21">
        <v>-6746913</v>
      </c>
      <c r="E38" s="29">
        <v>-43005</v>
      </c>
      <c r="F38" s="29">
        <v>-43005</v>
      </c>
      <c r="G38" s="29"/>
      <c r="H38" s="29"/>
      <c r="I38" s="29"/>
      <c r="N38" s="29"/>
    </row>
    <row r="39" spans="1:7" ht="24">
      <c r="A39" s="10" t="s">
        <v>197</v>
      </c>
      <c r="B39" s="9"/>
      <c r="C39" s="21">
        <f>C37+C38</f>
        <v>-5765457</v>
      </c>
      <c r="D39" s="21">
        <f>D37+D38</f>
        <v>-5746913</v>
      </c>
      <c r="G39" s="29"/>
    </row>
    <row r="40" spans="1:4" ht="12" hidden="1">
      <c r="A40" s="10" t="s">
        <v>28</v>
      </c>
      <c r="B40" s="9">
        <v>421</v>
      </c>
      <c r="C40" s="21"/>
      <c r="D40" s="21"/>
    </row>
    <row r="41" spans="1:6" ht="12">
      <c r="A41" s="14" t="s">
        <v>196</v>
      </c>
      <c r="B41" s="15"/>
      <c r="C41" s="51">
        <f>C39+C40</f>
        <v>-5765457</v>
      </c>
      <c r="D41" s="51">
        <f>D39+D40</f>
        <v>-5746913</v>
      </c>
      <c r="E41" s="8">
        <f>SUM(E28:E40)</f>
        <v>82588</v>
      </c>
      <c r="F41" s="8">
        <f>SUM(F28:F40)</f>
        <v>82588</v>
      </c>
    </row>
    <row r="42" spans="1:4" ht="12">
      <c r="A42" s="14" t="s">
        <v>213</v>
      </c>
      <c r="B42" s="15"/>
      <c r="C42" s="51">
        <f>C30+C31+C35+C41</f>
        <v>7988264</v>
      </c>
      <c r="D42" s="51">
        <f>D30+D31+D35+D41</f>
        <v>8339972</v>
      </c>
    </row>
    <row r="43" spans="1:4" ht="12">
      <c r="A43" s="11"/>
      <c r="C43" s="29"/>
      <c r="D43" s="29"/>
    </row>
    <row r="44" spans="1:8" ht="15">
      <c r="A44" s="45" t="s">
        <v>153</v>
      </c>
      <c r="B44" s="44"/>
      <c r="C44" s="50">
        <f>C41/100</f>
        <v>-57654.57</v>
      </c>
      <c r="D44" s="50">
        <f>D41/100</f>
        <v>-57469.13</v>
      </c>
      <c r="E44" s="49"/>
      <c r="G44" s="29"/>
      <c r="H44" s="49"/>
    </row>
    <row r="45" spans="1:3" ht="12">
      <c r="A45" s="11"/>
      <c r="B45" s="44"/>
      <c r="C45" s="29"/>
    </row>
    <row r="46" spans="1:6" ht="12">
      <c r="A46" s="11"/>
      <c r="B46" s="44"/>
      <c r="C46" s="29"/>
      <c r="F46" s="29"/>
    </row>
    <row r="47" ht="12">
      <c r="A47" s="11"/>
    </row>
    <row r="48" ht="12">
      <c r="A48" s="11"/>
    </row>
    <row r="49" ht="12">
      <c r="A49" s="12" t="s">
        <v>161</v>
      </c>
    </row>
    <row r="50" ht="12">
      <c r="A50" s="11" t="s">
        <v>29</v>
      </c>
    </row>
    <row r="51" ht="22.5" customHeight="1">
      <c r="A51" s="12" t="s">
        <v>155</v>
      </c>
    </row>
    <row r="52" ht="12">
      <c r="A52" s="11" t="s">
        <v>30</v>
      </c>
    </row>
    <row r="53" ht="12">
      <c r="A53" s="11"/>
    </row>
    <row r="54" ht="12">
      <c r="A54" s="11" t="s">
        <v>31</v>
      </c>
    </row>
    <row r="55" ht="12">
      <c r="A55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C11" sqref="C11:D11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4.625" style="0" customWidth="1"/>
    <col min="4" max="4" width="16.1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151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62" t="s">
        <v>167</v>
      </c>
      <c r="B6" s="62"/>
      <c r="C6" s="62"/>
      <c r="D6" s="62"/>
    </row>
    <row r="7" spans="1:4" s="8" customFormat="1" ht="24.75" customHeight="1">
      <c r="A7" s="62" t="s">
        <v>158</v>
      </c>
      <c r="B7" s="62"/>
      <c r="C7" s="62"/>
      <c r="D7" s="62"/>
    </row>
    <row r="8" spans="1:4" ht="12.75">
      <c r="A8" s="43"/>
      <c r="B8" s="43"/>
      <c r="C8" s="43"/>
      <c r="D8" s="43"/>
    </row>
    <row r="9" spans="1:4" s="8" customFormat="1" ht="12.75">
      <c r="A9" s="58" t="s">
        <v>166</v>
      </c>
      <c r="D9" s="13"/>
    </row>
    <row r="10" ht="13.5" customHeight="1" hidden="1">
      <c r="D10" s="2" t="s">
        <v>68</v>
      </c>
    </row>
    <row r="11" spans="1:4" s="8" customFormat="1" ht="36">
      <c r="A11" s="9" t="s">
        <v>32</v>
      </c>
      <c r="B11" s="9" t="s">
        <v>170</v>
      </c>
      <c r="C11" s="9" t="s">
        <v>159</v>
      </c>
      <c r="D11" s="9" t="s">
        <v>160</v>
      </c>
    </row>
    <row r="12" spans="1:4" ht="12.75">
      <c r="A12" s="4" t="s">
        <v>33</v>
      </c>
      <c r="B12" s="23" t="s">
        <v>181</v>
      </c>
      <c r="C12" s="24">
        <v>750299</v>
      </c>
      <c r="D12" s="24">
        <v>589437</v>
      </c>
    </row>
    <row r="13" spans="1:4" ht="12.75">
      <c r="A13" s="4" t="s">
        <v>34</v>
      </c>
      <c r="B13" s="23" t="s">
        <v>182</v>
      </c>
      <c r="C13" s="24">
        <v>225</v>
      </c>
      <c r="D13" s="24">
        <v>0</v>
      </c>
    </row>
    <row r="14" spans="1:4" s="27" customFormat="1" ht="12.75">
      <c r="A14" s="25" t="s">
        <v>198</v>
      </c>
      <c r="B14" s="28"/>
      <c r="C14" s="52">
        <f>C12-C13</f>
        <v>750074</v>
      </c>
      <c r="D14" s="52">
        <f>D12-D13</f>
        <v>589437</v>
      </c>
    </row>
    <row r="15" spans="1:6" ht="12.75">
      <c r="A15" s="4" t="s">
        <v>35</v>
      </c>
      <c r="B15" s="23" t="s">
        <v>183</v>
      </c>
      <c r="C15" s="24">
        <v>168522</v>
      </c>
      <c r="D15" s="24">
        <v>171622</v>
      </c>
      <c r="F15" s="34"/>
    </row>
    <row r="16" spans="1:4" ht="12.75">
      <c r="A16" s="4" t="s">
        <v>36</v>
      </c>
      <c r="B16" s="23" t="s">
        <v>184</v>
      </c>
      <c r="C16" s="24">
        <f>33405-92</f>
        <v>33313</v>
      </c>
      <c r="D16" s="24">
        <v>23994</v>
      </c>
    </row>
    <row r="17" spans="1:4" ht="12.75">
      <c r="A17" s="4" t="s">
        <v>38</v>
      </c>
      <c r="B17" s="23" t="s">
        <v>185</v>
      </c>
      <c r="C17" s="24">
        <v>24248</v>
      </c>
      <c r="D17" s="24">
        <v>16118</v>
      </c>
    </row>
    <row r="18" spans="1:4" ht="12.75">
      <c r="A18" s="4" t="s">
        <v>37</v>
      </c>
      <c r="B18" s="23" t="s">
        <v>186</v>
      </c>
      <c r="C18" s="24">
        <v>34686</v>
      </c>
      <c r="D18" s="24">
        <v>434876</v>
      </c>
    </row>
    <row r="19" spans="1:6" s="27" customFormat="1" ht="12.75">
      <c r="A19" s="25" t="s">
        <v>199</v>
      </c>
      <c r="B19" s="28"/>
      <c r="C19" s="53">
        <f>C14-C15-C16-C18+C17</f>
        <v>537801</v>
      </c>
      <c r="D19" s="53">
        <f>D14-D15-D16-D18+D17</f>
        <v>-24937</v>
      </c>
      <c r="F19" s="39"/>
    </row>
    <row r="20" spans="1:4" ht="12.75" hidden="1">
      <c r="A20" s="4" t="s">
        <v>39</v>
      </c>
      <c r="B20" s="23" t="s">
        <v>69</v>
      </c>
      <c r="C20" s="24">
        <v>0</v>
      </c>
      <c r="D20" s="24"/>
    </row>
    <row r="21" spans="1:4" ht="12.75">
      <c r="A21" s="4" t="s">
        <v>40</v>
      </c>
      <c r="B21" s="23" t="s">
        <v>187</v>
      </c>
      <c r="C21" s="24">
        <v>556345</v>
      </c>
      <c r="D21" s="24">
        <v>237488</v>
      </c>
    </row>
    <row r="22" spans="1:4" ht="25.5" hidden="1">
      <c r="A22" s="4" t="s">
        <v>41</v>
      </c>
      <c r="B22" s="23" t="s">
        <v>70</v>
      </c>
      <c r="C22" s="24"/>
      <c r="D22" s="24"/>
    </row>
    <row r="23" spans="1:4" ht="12.75" hidden="1">
      <c r="A23" s="4" t="s">
        <v>42</v>
      </c>
      <c r="B23" s="23" t="s">
        <v>71</v>
      </c>
      <c r="C23" s="24"/>
      <c r="D23" s="24"/>
    </row>
    <row r="24" spans="1:4" ht="12.75" hidden="1">
      <c r="A24" s="4" t="s">
        <v>43</v>
      </c>
      <c r="B24" s="23" t="s">
        <v>72</v>
      </c>
      <c r="C24" s="24"/>
      <c r="D24" s="24"/>
    </row>
    <row r="25" spans="1:4" s="27" customFormat="1" ht="12.75">
      <c r="A25" s="25" t="s">
        <v>200</v>
      </c>
      <c r="B25" s="26"/>
      <c r="C25" s="53">
        <f>C19+C20-C21+C22+C23-C24</f>
        <v>-18544</v>
      </c>
      <c r="D25" s="53">
        <f>D19+D20-D21+D22+D23-D24</f>
        <v>-262425</v>
      </c>
    </row>
    <row r="26" spans="1:4" ht="12.75" hidden="1">
      <c r="A26" s="4" t="s">
        <v>44</v>
      </c>
      <c r="B26" s="3">
        <v>101</v>
      </c>
      <c r="C26" s="24"/>
      <c r="D26" s="24"/>
    </row>
    <row r="27" spans="1:4" ht="25.5">
      <c r="A27" s="4" t="s">
        <v>45</v>
      </c>
      <c r="B27" s="3"/>
      <c r="C27" s="24">
        <f>C25-C26</f>
        <v>-18544</v>
      </c>
      <c r="D27" s="24">
        <f>D25-D26</f>
        <v>-262425</v>
      </c>
    </row>
    <row r="28" spans="1:4" ht="25.5" hidden="1">
      <c r="A28" s="4" t="s">
        <v>46</v>
      </c>
      <c r="B28" s="3">
        <v>201</v>
      </c>
      <c r="C28" s="24"/>
      <c r="D28" s="24"/>
    </row>
    <row r="29" spans="1:4" s="27" customFormat="1" ht="12.75">
      <c r="A29" s="25" t="s">
        <v>201</v>
      </c>
      <c r="B29" s="26"/>
      <c r="C29" s="53">
        <f>C27+C28</f>
        <v>-18544</v>
      </c>
      <c r="D29" s="53">
        <f>D27+D28</f>
        <v>-262425</v>
      </c>
    </row>
    <row r="30" spans="1:4" ht="12.75" hidden="1">
      <c r="A30" s="4" t="s">
        <v>47</v>
      </c>
      <c r="B30" s="3"/>
      <c r="C30" s="24"/>
      <c r="D30" s="24"/>
    </row>
    <row r="31" spans="1:4" ht="12.75" hidden="1">
      <c r="A31" s="4" t="s">
        <v>48</v>
      </c>
      <c r="B31" s="3"/>
      <c r="C31" s="24"/>
      <c r="D31" s="24"/>
    </row>
    <row r="32" spans="1:4" ht="12.75">
      <c r="A32" s="4" t="s">
        <v>202</v>
      </c>
      <c r="B32" s="3"/>
      <c r="C32" s="54">
        <f>C34+C35+C36+C37+C38+C39+C40+C41+C42+C43+C44</f>
        <v>0</v>
      </c>
      <c r="D32" s="54">
        <f>D34+D35+D36+D37+D38+D39+D40+D41+D42+D43+D44</f>
        <v>0</v>
      </c>
    </row>
    <row r="33" spans="1:4" ht="12.75" hidden="1">
      <c r="A33" s="4" t="s">
        <v>49</v>
      </c>
      <c r="B33" s="3"/>
      <c r="C33" s="24"/>
      <c r="D33" s="24"/>
    </row>
    <row r="34" spans="1:4" ht="12.75" hidden="1">
      <c r="A34" s="4" t="s">
        <v>50</v>
      </c>
      <c r="B34" s="3"/>
      <c r="C34" s="24"/>
      <c r="D34" s="24"/>
    </row>
    <row r="35" spans="1:4" ht="15" customHeight="1" hidden="1">
      <c r="A35" s="4" t="s">
        <v>51</v>
      </c>
      <c r="B35" s="3"/>
      <c r="C35" s="24"/>
      <c r="D35" s="24"/>
    </row>
    <row r="36" spans="1:4" ht="25.5" customHeight="1" hidden="1">
      <c r="A36" s="4" t="s">
        <v>52</v>
      </c>
      <c r="B36" s="3"/>
      <c r="C36" s="24"/>
      <c r="D36" s="24"/>
    </row>
    <row r="37" spans="1:4" ht="12.75" hidden="1">
      <c r="A37" s="4" t="s">
        <v>53</v>
      </c>
      <c r="B37" s="3"/>
      <c r="C37" s="24"/>
      <c r="D37" s="24"/>
    </row>
    <row r="38" spans="1:4" ht="25.5" hidden="1">
      <c r="A38" s="4" t="s">
        <v>54</v>
      </c>
      <c r="B38" s="3"/>
      <c r="C38" s="24"/>
      <c r="D38" s="24"/>
    </row>
    <row r="39" spans="1:4" ht="12.75" hidden="1">
      <c r="A39" s="4" t="s">
        <v>55</v>
      </c>
      <c r="B39" s="3"/>
      <c r="C39" s="24"/>
      <c r="D39" s="24"/>
    </row>
    <row r="40" spans="1:4" ht="12.75" hidden="1">
      <c r="A40" s="4" t="s">
        <v>56</v>
      </c>
      <c r="B40" s="3"/>
      <c r="C40" s="24"/>
      <c r="D40" s="24"/>
    </row>
    <row r="41" spans="1:4" ht="12.75" hidden="1">
      <c r="A41" s="4" t="s">
        <v>57</v>
      </c>
      <c r="B41" s="3"/>
      <c r="C41" s="24"/>
      <c r="D41" s="24"/>
    </row>
    <row r="42" spans="1:4" ht="12.75" hidden="1">
      <c r="A42" s="4" t="s">
        <v>58</v>
      </c>
      <c r="B42" s="3"/>
      <c r="C42" s="24"/>
      <c r="D42" s="24"/>
    </row>
    <row r="43" spans="1:4" ht="12.75" hidden="1">
      <c r="A43" s="4" t="s">
        <v>59</v>
      </c>
      <c r="B43" s="3"/>
      <c r="C43" s="24"/>
      <c r="D43" s="24"/>
    </row>
    <row r="44" spans="1:4" ht="12.75" hidden="1">
      <c r="A44" s="4" t="s">
        <v>60</v>
      </c>
      <c r="B44" s="3"/>
      <c r="C44" s="24"/>
      <c r="D44" s="24"/>
    </row>
    <row r="45" spans="1:5" s="27" customFormat="1" ht="12.75">
      <c r="A45" s="25" t="s">
        <v>203</v>
      </c>
      <c r="B45" s="26"/>
      <c r="C45" s="53">
        <f>C29+C32</f>
        <v>-18544</v>
      </c>
      <c r="D45" s="53">
        <f>D29+D32</f>
        <v>-262425</v>
      </c>
      <c r="E45" s="39"/>
    </row>
    <row r="46" spans="1:4" ht="12.75" hidden="1">
      <c r="A46" s="4" t="s">
        <v>61</v>
      </c>
      <c r="B46" s="3"/>
      <c r="C46" s="24"/>
      <c r="D46" s="24"/>
    </row>
    <row r="47" spans="1:4" ht="12.75" hidden="1">
      <c r="A47" s="4" t="s">
        <v>47</v>
      </c>
      <c r="B47" s="3"/>
      <c r="C47" s="24"/>
      <c r="D47" s="24"/>
    </row>
    <row r="48" spans="1:4" ht="12.75" hidden="1">
      <c r="A48" s="4" t="s">
        <v>62</v>
      </c>
      <c r="B48" s="3"/>
      <c r="C48" s="24"/>
      <c r="D48" s="24"/>
    </row>
    <row r="49" spans="1:4" ht="12.75">
      <c r="A49" s="4" t="s">
        <v>63</v>
      </c>
      <c r="B49" s="3">
        <v>28</v>
      </c>
      <c r="C49" s="38">
        <f>C52</f>
        <v>-0.18544</v>
      </c>
      <c r="D49" s="38">
        <f>D52</f>
        <v>-2.62425</v>
      </c>
    </row>
    <row r="50" spans="1:4" ht="12.75" hidden="1">
      <c r="A50" s="4" t="s">
        <v>49</v>
      </c>
      <c r="B50" s="3"/>
      <c r="C50" s="38"/>
      <c r="D50" s="38"/>
    </row>
    <row r="51" spans="1:4" ht="12.75" hidden="1">
      <c r="A51" s="4" t="s">
        <v>64</v>
      </c>
      <c r="B51" s="3"/>
      <c r="C51" s="38"/>
      <c r="D51" s="38"/>
    </row>
    <row r="52" spans="1:4" ht="12.75" hidden="1">
      <c r="A52" s="4" t="s">
        <v>65</v>
      </c>
      <c r="B52" s="3"/>
      <c r="C52" s="38">
        <f>C45/100000</f>
        <v>-0.18544</v>
      </c>
      <c r="D52" s="38">
        <f>D45/100000</f>
        <v>-2.62425</v>
      </c>
    </row>
    <row r="53" spans="1:4" ht="12.75" hidden="1">
      <c r="A53" s="4" t="s">
        <v>66</v>
      </c>
      <c r="B53" s="3"/>
      <c r="C53" s="24"/>
      <c r="D53" s="24"/>
    </row>
    <row r="54" spans="1:4" ht="12.75" hidden="1">
      <c r="A54" s="4" t="s">
        <v>67</v>
      </c>
      <c r="B54" s="3"/>
      <c r="C54" s="24"/>
      <c r="D54" s="24"/>
    </row>
    <row r="55" spans="1:4" ht="12.75" hidden="1">
      <c r="A55" s="4" t="s">
        <v>65</v>
      </c>
      <c r="B55" s="3"/>
      <c r="C55" s="24"/>
      <c r="D55" s="24"/>
    </row>
    <row r="56" spans="1:4" ht="12.75" hidden="1">
      <c r="A56" s="4" t="s">
        <v>66</v>
      </c>
      <c r="B56" s="3"/>
      <c r="C56" s="24"/>
      <c r="D56" s="24"/>
    </row>
    <row r="57" ht="12.75">
      <c r="A57" s="1"/>
    </row>
    <row r="58" ht="12.75">
      <c r="A58" s="1"/>
    </row>
    <row r="59" s="8" customFormat="1" ht="12">
      <c r="A59" s="12" t="s">
        <v>161</v>
      </c>
    </row>
    <row r="60" s="8" customFormat="1" ht="12">
      <c r="A60" s="11" t="s">
        <v>29</v>
      </c>
    </row>
    <row r="61" s="8" customFormat="1" ht="22.5" customHeight="1">
      <c r="A61" s="12" t="s">
        <v>155</v>
      </c>
    </row>
    <row r="62" s="8" customFormat="1" ht="12">
      <c r="A62" s="11" t="s">
        <v>30</v>
      </c>
    </row>
    <row r="63" s="8" customFormat="1" ht="12">
      <c r="A63" s="11"/>
    </row>
    <row r="64" s="8" customFormat="1" ht="12">
      <c r="A64" s="11" t="s">
        <v>31</v>
      </c>
    </row>
  </sheetData>
  <sheetProtection/>
  <mergeCells count="2">
    <mergeCell ref="A6:D6"/>
    <mergeCell ref="A7:D7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7">
      <selection activeCell="C9" sqref="C9:D9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151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62" t="s">
        <v>168</v>
      </c>
      <c r="B5" s="62"/>
      <c r="C5" s="62"/>
      <c r="D5" s="62"/>
    </row>
    <row r="6" spans="1:4" s="8" customFormat="1" ht="24.75" customHeight="1">
      <c r="A6" s="62" t="s">
        <v>162</v>
      </c>
      <c r="B6" s="62"/>
      <c r="C6" s="62"/>
      <c r="D6" s="62"/>
    </row>
    <row r="7" ht="12.75">
      <c r="A7" s="6"/>
    </row>
    <row r="8" spans="1:4" s="8" customFormat="1" ht="12.75">
      <c r="A8" s="58" t="s">
        <v>166</v>
      </c>
      <c r="D8" s="13"/>
    </row>
    <row r="9" spans="1:4" ht="41.25" customHeight="1">
      <c r="A9" s="3" t="s">
        <v>32</v>
      </c>
      <c r="B9" s="3" t="s">
        <v>188</v>
      </c>
      <c r="C9" s="9" t="s">
        <v>159</v>
      </c>
      <c r="D9" s="9" t="s">
        <v>160</v>
      </c>
    </row>
    <row r="10" spans="1:4" ht="12.75">
      <c r="A10" s="63" t="s">
        <v>73</v>
      </c>
      <c r="B10" s="63"/>
      <c r="C10" s="63"/>
      <c r="D10" s="63"/>
    </row>
    <row r="11" spans="1:4" s="27" customFormat="1" ht="12.75">
      <c r="A11" s="25" t="s">
        <v>204</v>
      </c>
      <c r="B11" s="28"/>
      <c r="C11" s="53">
        <f>SUM(C13:C18)</f>
        <v>844558</v>
      </c>
      <c r="D11" s="53">
        <f>SUM(D13:D18)</f>
        <v>600867</v>
      </c>
    </row>
    <row r="12" spans="1:4" ht="12.75">
      <c r="A12" s="4" t="s">
        <v>49</v>
      </c>
      <c r="B12" s="3"/>
      <c r="C12" s="24"/>
      <c r="D12" s="24"/>
    </row>
    <row r="13" spans="1:8" ht="12.75">
      <c r="A13" s="4" t="s">
        <v>74</v>
      </c>
      <c r="B13" s="23"/>
      <c r="C13" s="24">
        <v>54895</v>
      </c>
      <c r="D13" s="24">
        <v>37109</v>
      </c>
      <c r="H13" s="34"/>
    </row>
    <row r="14" spans="1:4" ht="12.75" hidden="1">
      <c r="A14" s="4" t="s">
        <v>75</v>
      </c>
      <c r="B14" s="23"/>
      <c r="C14" s="24"/>
      <c r="D14" s="24"/>
    </row>
    <row r="15" spans="1:4" ht="12.75">
      <c r="A15" s="4" t="s">
        <v>76</v>
      </c>
      <c r="B15" s="23"/>
      <c r="C15" s="24">
        <v>789663</v>
      </c>
      <c r="D15" s="24">
        <v>563758</v>
      </c>
    </row>
    <row r="16" spans="1:4" ht="12.75" hidden="1">
      <c r="A16" s="4" t="s">
        <v>77</v>
      </c>
      <c r="B16" s="23"/>
      <c r="C16" s="24"/>
      <c r="D16" s="24"/>
    </row>
    <row r="17" spans="1:4" ht="12.75" hidden="1">
      <c r="A17" s="4" t="s">
        <v>78</v>
      </c>
      <c r="B17" s="23"/>
      <c r="C17" s="24"/>
      <c r="D17" s="24"/>
    </row>
    <row r="18" spans="1:4" ht="12.75" hidden="1">
      <c r="A18" s="4" t="s">
        <v>79</v>
      </c>
      <c r="B18" s="23"/>
      <c r="C18" s="24"/>
      <c r="D18" s="24"/>
    </row>
    <row r="19" spans="1:4" s="27" customFormat="1" ht="12.75">
      <c r="A19" s="25" t="s">
        <v>205</v>
      </c>
      <c r="B19" s="28"/>
      <c r="C19" s="53">
        <f>SUM(C21:C27)</f>
        <v>1003466</v>
      </c>
      <c r="D19" s="53">
        <f>SUM(D21:D27)</f>
        <v>317974</v>
      </c>
    </row>
    <row r="20" spans="1:4" ht="12.75">
      <c r="A20" s="4" t="s">
        <v>49</v>
      </c>
      <c r="B20" s="23"/>
      <c r="C20" s="24"/>
      <c r="D20" s="24"/>
    </row>
    <row r="21" spans="1:5" ht="12.75">
      <c r="A21" s="4" t="s">
        <v>80</v>
      </c>
      <c r="B21" s="23"/>
      <c r="C21" s="24">
        <v>331532</v>
      </c>
      <c r="D21" s="24">
        <v>141284</v>
      </c>
      <c r="E21">
        <v>7</v>
      </c>
    </row>
    <row r="22" spans="1:4" ht="12.75">
      <c r="A22" s="4" t="s">
        <v>81</v>
      </c>
      <c r="B22" s="23"/>
      <c r="C22" s="24">
        <v>10157</v>
      </c>
      <c r="D22" s="24">
        <v>23513</v>
      </c>
    </row>
    <row r="23" spans="1:8" ht="12.75">
      <c r="A23" s="4" t="s">
        <v>82</v>
      </c>
      <c r="B23" s="23"/>
      <c r="C23" s="24">
        <v>3713</v>
      </c>
      <c r="D23" s="24">
        <v>5067</v>
      </c>
      <c r="H23" s="34"/>
    </row>
    <row r="24" spans="1:4" ht="12.75">
      <c r="A24" s="4" t="s">
        <v>83</v>
      </c>
      <c r="B24" s="23"/>
      <c r="C24" s="24">
        <v>610759</v>
      </c>
      <c r="D24" s="24">
        <v>70686</v>
      </c>
    </row>
    <row r="25" spans="1:4" ht="12.75">
      <c r="A25" s="4" t="s">
        <v>84</v>
      </c>
      <c r="B25" s="23"/>
      <c r="C25" s="24"/>
      <c r="D25" s="24">
        <v>5859</v>
      </c>
    </row>
    <row r="26" spans="1:5" ht="12.75">
      <c r="A26" s="4" t="s">
        <v>85</v>
      </c>
      <c r="B26" s="23"/>
      <c r="C26" s="24">
        <v>47007</v>
      </c>
      <c r="D26" s="24">
        <v>71408</v>
      </c>
      <c r="E26">
        <v>20</v>
      </c>
    </row>
    <row r="27" spans="1:5" ht="12.75">
      <c r="A27" s="4" t="s">
        <v>86</v>
      </c>
      <c r="B27" s="23"/>
      <c r="C27" s="24">
        <v>298</v>
      </c>
      <c r="D27" s="24">
        <v>157</v>
      </c>
      <c r="E27">
        <v>30</v>
      </c>
    </row>
    <row r="28" spans="1:4" s="27" customFormat="1" ht="12.75">
      <c r="A28" s="25" t="s">
        <v>206</v>
      </c>
      <c r="B28" s="28"/>
      <c r="C28" s="53">
        <f>C11-C19</f>
        <v>-158908</v>
      </c>
      <c r="D28" s="53">
        <f>D11-D19</f>
        <v>282893</v>
      </c>
    </row>
    <row r="29" spans="1:4" ht="12.75">
      <c r="A29" s="63" t="s">
        <v>87</v>
      </c>
      <c r="B29" s="63"/>
      <c r="C29" s="63"/>
      <c r="D29" s="63"/>
    </row>
    <row r="30" spans="1:4" s="27" customFormat="1" ht="12.75">
      <c r="A30" s="25" t="s">
        <v>207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88</v>
      </c>
      <c r="B32" s="23"/>
      <c r="C32" s="24">
        <v>0</v>
      </c>
      <c r="D32" s="24">
        <v>0</v>
      </c>
    </row>
    <row r="33" spans="1:4" ht="12.75" hidden="1">
      <c r="A33" s="4" t="s">
        <v>89</v>
      </c>
      <c r="B33" s="23"/>
      <c r="C33" s="24">
        <v>0</v>
      </c>
      <c r="D33" s="24">
        <v>0</v>
      </c>
    </row>
    <row r="34" spans="1:4" ht="12.75" hidden="1">
      <c r="A34" s="4" t="s">
        <v>90</v>
      </c>
      <c r="B34" s="23"/>
      <c r="C34" s="24"/>
      <c r="D34" s="24"/>
    </row>
    <row r="35" spans="1:4" ht="25.5" hidden="1">
      <c r="A35" s="4" t="s">
        <v>91</v>
      </c>
      <c r="B35" s="23"/>
      <c r="C35" s="24"/>
      <c r="D35" s="24"/>
    </row>
    <row r="36" spans="1:4" ht="12.75" hidden="1">
      <c r="A36" s="4" t="s">
        <v>92</v>
      </c>
      <c r="B36" s="23"/>
      <c r="C36" s="24"/>
      <c r="D36" s="24"/>
    </row>
    <row r="37" spans="1:4" ht="12.75" hidden="1">
      <c r="A37" s="4" t="s">
        <v>93</v>
      </c>
      <c r="B37" s="23"/>
      <c r="C37" s="24"/>
      <c r="D37" s="24"/>
    </row>
    <row r="38" spans="1:4" ht="12.75" hidden="1">
      <c r="A38" s="4" t="s">
        <v>94</v>
      </c>
      <c r="B38" s="23"/>
      <c r="C38" s="24"/>
      <c r="D38" s="24"/>
    </row>
    <row r="39" spans="1:4" ht="12.75" hidden="1">
      <c r="A39" s="4" t="s">
        <v>95</v>
      </c>
      <c r="B39" s="23"/>
      <c r="C39" s="24"/>
      <c r="D39" s="24"/>
    </row>
    <row r="40" spans="1:4" ht="12.75" hidden="1">
      <c r="A40" s="4" t="s">
        <v>96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205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97</v>
      </c>
      <c r="B45" s="23"/>
      <c r="C45" s="24"/>
      <c r="D45" s="24"/>
    </row>
    <row r="46" spans="1:4" ht="12.75" hidden="1">
      <c r="A46" s="4" t="s">
        <v>98</v>
      </c>
      <c r="B46" s="23"/>
      <c r="C46" s="24"/>
      <c r="D46" s="24"/>
    </row>
    <row r="47" spans="1:4" ht="12.75" hidden="1">
      <c r="A47" s="4" t="s">
        <v>99</v>
      </c>
      <c r="B47" s="23"/>
      <c r="C47" s="24"/>
      <c r="D47" s="24"/>
    </row>
    <row r="48" spans="1:4" ht="25.5" hidden="1">
      <c r="A48" s="4" t="s">
        <v>100</v>
      </c>
      <c r="B48" s="23"/>
      <c r="C48" s="24"/>
      <c r="D48" s="24" t="s">
        <v>154</v>
      </c>
    </row>
    <row r="49" spans="1:4" ht="12.75" hidden="1">
      <c r="A49" s="4" t="s">
        <v>101</v>
      </c>
      <c r="B49" s="23"/>
      <c r="C49" s="24">
        <v>0</v>
      </c>
      <c r="D49" s="24"/>
    </row>
    <row r="50" spans="1:4" ht="12.75" hidden="1">
      <c r="A50" s="4" t="s">
        <v>102</v>
      </c>
      <c r="B50" s="23"/>
      <c r="C50" s="24"/>
      <c r="D50" s="24"/>
    </row>
    <row r="51" spans="1:4" ht="12.75" hidden="1">
      <c r="A51" s="4" t="s">
        <v>103</v>
      </c>
      <c r="B51" s="23"/>
      <c r="C51" s="24"/>
      <c r="D51" s="24"/>
    </row>
    <row r="52" spans="1:4" ht="12.75" hidden="1">
      <c r="A52" s="4" t="s">
        <v>104</v>
      </c>
      <c r="B52" s="23"/>
      <c r="C52" s="24"/>
      <c r="D52" s="24"/>
    </row>
    <row r="53" spans="1:4" ht="12.75" hidden="1">
      <c r="A53" s="4" t="s">
        <v>95</v>
      </c>
      <c r="B53" s="23"/>
      <c r="C53" s="24"/>
      <c r="D53" s="24"/>
    </row>
    <row r="54" spans="1:4" ht="12.75" hidden="1">
      <c r="A54" s="4" t="s">
        <v>105</v>
      </c>
      <c r="B54" s="23"/>
      <c r="C54" s="24"/>
      <c r="D54" s="24"/>
    </row>
    <row r="55" spans="1:4" ht="12.75" hidden="1">
      <c r="A55" s="4" t="s">
        <v>86</v>
      </c>
      <c r="B55" s="23"/>
      <c r="C55" s="24"/>
      <c r="D55" s="24"/>
    </row>
    <row r="56" spans="1:4" s="27" customFormat="1" ht="25.5">
      <c r="A56" s="25" t="s">
        <v>208</v>
      </c>
      <c r="B56" s="28"/>
      <c r="C56" s="53">
        <f>C30-C43</f>
        <v>0</v>
      </c>
      <c r="D56" s="53">
        <f>D30-D43</f>
        <v>0</v>
      </c>
    </row>
    <row r="57" spans="1:4" ht="12.75">
      <c r="A57" s="63" t="s">
        <v>106</v>
      </c>
      <c r="B57" s="63"/>
      <c r="C57" s="63"/>
      <c r="D57" s="63"/>
    </row>
    <row r="58" spans="1:4" s="27" customFormat="1" ht="12.75">
      <c r="A58" s="25" t="s">
        <v>204</v>
      </c>
      <c r="B58" s="28"/>
      <c r="C58" s="53">
        <f>SUM(C60:C63)</f>
        <v>0</v>
      </c>
      <c r="D58" s="53">
        <f>SUM(D60:D63)</f>
        <v>9347445</v>
      </c>
    </row>
    <row r="59" spans="1:4" ht="12.75">
      <c r="A59" s="4" t="s">
        <v>49</v>
      </c>
      <c r="B59" s="23"/>
      <c r="C59" s="24"/>
      <c r="D59" s="24"/>
    </row>
    <row r="60" spans="1:4" ht="12.75" hidden="1">
      <c r="A60" s="4" t="s">
        <v>107</v>
      </c>
      <c r="B60" s="23"/>
      <c r="C60" s="24"/>
      <c r="D60" s="24"/>
    </row>
    <row r="61" spans="1:4" ht="12.75">
      <c r="A61" s="4" t="s">
        <v>108</v>
      </c>
      <c r="B61" s="23"/>
      <c r="C61" s="24"/>
      <c r="D61" s="24">
        <v>9347445</v>
      </c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209</v>
      </c>
      <c r="B64" s="28"/>
      <c r="C64" s="53">
        <f>SUM(C66:C70)</f>
        <v>122033</v>
      </c>
      <c r="D64" s="53">
        <f>SUM(D66:D70)</f>
        <v>9380537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109</v>
      </c>
      <c r="B66" s="23"/>
      <c r="C66" s="24">
        <v>122033</v>
      </c>
      <c r="D66" s="24">
        <v>9380537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110</v>
      </c>
      <c r="B68" s="23"/>
      <c r="C68" s="24"/>
      <c r="D68" s="24"/>
    </row>
    <row r="69" spans="1:4" ht="12.75" hidden="1">
      <c r="A69" s="4" t="s">
        <v>111</v>
      </c>
      <c r="B69" s="23"/>
      <c r="C69" s="24"/>
      <c r="D69" s="24"/>
    </row>
    <row r="70" spans="1:4" ht="12.75" hidden="1">
      <c r="A70" s="4" t="s">
        <v>112</v>
      </c>
      <c r="B70" s="23"/>
      <c r="C70" s="24"/>
      <c r="D70" s="24"/>
    </row>
    <row r="71" spans="1:4" s="27" customFormat="1" ht="12.75">
      <c r="A71" s="25" t="s">
        <v>210</v>
      </c>
      <c r="B71" s="28"/>
      <c r="C71" s="53">
        <f>C58-C64</f>
        <v>-122033</v>
      </c>
      <c r="D71" s="53">
        <f>D58-D64</f>
        <v>-33092</v>
      </c>
    </row>
    <row r="72" spans="1:4" ht="12.75">
      <c r="A72" s="4" t="s">
        <v>113</v>
      </c>
      <c r="B72" s="23"/>
      <c r="C72" s="24">
        <v>-642</v>
      </c>
      <c r="D72" s="24">
        <v>-91034</v>
      </c>
    </row>
    <row r="73" spans="1:4" s="27" customFormat="1" ht="12.75">
      <c r="A73" s="25" t="s">
        <v>211</v>
      </c>
      <c r="B73" s="28"/>
      <c r="C73" s="53">
        <f>C28+C56+C71+C72</f>
        <v>-281583</v>
      </c>
      <c r="D73" s="53">
        <f>D28+D56+D71+D72</f>
        <v>158767</v>
      </c>
    </row>
    <row r="74" spans="1:6" ht="25.5">
      <c r="A74" s="4" t="s">
        <v>114</v>
      </c>
      <c r="B74" s="23" t="s">
        <v>171</v>
      </c>
      <c r="C74" s="24">
        <v>664711</v>
      </c>
      <c r="D74" s="24">
        <v>202935</v>
      </c>
      <c r="E74" s="34">
        <v>77</v>
      </c>
      <c r="F74" s="34"/>
    </row>
    <row r="75" spans="1:6" ht="12.75">
      <c r="A75" s="4" t="s">
        <v>115</v>
      </c>
      <c r="B75" s="23" t="s">
        <v>171</v>
      </c>
      <c r="C75" s="24">
        <f>C74+C73</f>
        <v>383128</v>
      </c>
      <c r="D75" s="24">
        <f>D74+D73</f>
        <v>361702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="8" customFormat="1" ht="12">
      <c r="A79" s="12" t="s">
        <v>161</v>
      </c>
    </row>
    <row r="80" s="8" customFormat="1" ht="12">
      <c r="A80" s="11" t="s">
        <v>29</v>
      </c>
    </row>
    <row r="81" s="8" customFormat="1" ht="22.5" customHeight="1">
      <c r="A81" s="12" t="s">
        <v>155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5">
    <mergeCell ref="A57:D57"/>
    <mergeCell ref="A5:D5"/>
    <mergeCell ref="A6:D6"/>
    <mergeCell ref="A10:D10"/>
    <mergeCell ref="A29:D2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C80" sqref="C80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151</v>
      </c>
    </row>
    <row r="9" ht="12.75">
      <c r="A9" s="1"/>
    </row>
    <row r="10" spans="1:9" s="8" customFormat="1" ht="24.75" customHeight="1">
      <c r="A10" s="62" t="s">
        <v>169</v>
      </c>
      <c r="B10" s="62"/>
      <c r="C10" s="62"/>
      <c r="D10" s="62"/>
      <c r="E10" s="62"/>
      <c r="F10" s="62"/>
      <c r="G10" s="62"/>
      <c r="H10" s="62"/>
      <c r="I10" s="62"/>
    </row>
    <row r="11" spans="1:4" s="8" customFormat="1" ht="24.75" customHeight="1" hidden="1">
      <c r="A11" s="62"/>
      <c r="B11" s="62"/>
      <c r="C11" s="62"/>
      <c r="D11" s="62"/>
    </row>
    <row r="12" spans="1:9" s="8" customFormat="1" ht="24.75" customHeight="1">
      <c r="A12" s="62" t="s">
        <v>163</v>
      </c>
      <c r="B12" s="62"/>
      <c r="C12" s="62"/>
      <c r="D12" s="62"/>
      <c r="E12" s="62"/>
      <c r="F12" s="62"/>
      <c r="G12" s="62"/>
      <c r="H12" s="62"/>
      <c r="I12" s="62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166</v>
      </c>
      <c r="D14" s="13"/>
    </row>
    <row r="15" spans="1:9" ht="12.75">
      <c r="A15" s="64" t="s">
        <v>116</v>
      </c>
      <c r="B15" s="64" t="s">
        <v>1</v>
      </c>
      <c r="C15" s="64" t="s">
        <v>117</v>
      </c>
      <c r="D15" s="64"/>
      <c r="E15" s="64"/>
      <c r="F15" s="64"/>
      <c r="G15" s="64"/>
      <c r="H15" s="64" t="s">
        <v>28</v>
      </c>
      <c r="I15" s="64" t="s">
        <v>118</v>
      </c>
    </row>
    <row r="16" spans="1:9" ht="89.25">
      <c r="A16" s="64"/>
      <c r="B16" s="64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119</v>
      </c>
      <c r="H16" s="64"/>
      <c r="I16" s="64"/>
    </row>
    <row r="17" spans="1:9" s="27" customFormat="1" ht="12.75">
      <c r="A17" s="25" t="s">
        <v>191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-6948604</v>
      </c>
      <c r="H17" s="32">
        <v>0</v>
      </c>
      <c r="I17" s="55">
        <f>C17+G17</f>
        <v>-5948604</v>
      </c>
    </row>
    <row r="18" spans="1:9" ht="12.75" hidden="1">
      <c r="A18" s="4" t="s">
        <v>120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121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-6948604</v>
      </c>
      <c r="H19" s="55">
        <f t="shared" si="0"/>
        <v>0</v>
      </c>
      <c r="I19" s="55">
        <f t="shared" si="0"/>
        <v>-5948604</v>
      </c>
    </row>
    <row r="20" spans="1:9" s="27" customFormat="1" ht="25.5" hidden="1">
      <c r="A20" s="25" t="s">
        <v>122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201691</v>
      </c>
      <c r="H20" s="55">
        <f t="shared" si="1"/>
        <v>0</v>
      </c>
      <c r="I20" s="55">
        <f>SUM(C20:H20)</f>
        <v>201691</v>
      </c>
    </row>
    <row r="21" spans="1:9" ht="12.75">
      <c r="A21" s="4" t="s">
        <v>123</v>
      </c>
      <c r="B21" s="3"/>
      <c r="C21" s="33"/>
      <c r="D21" s="33"/>
      <c r="E21" s="33"/>
      <c r="F21" s="33"/>
      <c r="G21" s="33">
        <v>201691</v>
      </c>
      <c r="H21" s="33"/>
      <c r="I21" s="32">
        <f aca="true" t="shared" si="2" ref="I21:I79">SUM(C21:H21)</f>
        <v>201691</v>
      </c>
    </row>
    <row r="22" spans="1:9" s="37" customFormat="1" ht="25.5" hidden="1">
      <c r="A22" s="4" t="s">
        <v>124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125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126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127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128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129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130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131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132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133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134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135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136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137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138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139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140</v>
      </c>
      <c r="B46" s="3"/>
      <c r="C46" s="33"/>
      <c r="D46" s="33"/>
      <c r="E46" s="33"/>
      <c r="F46" s="33"/>
      <c r="G46" s="33"/>
      <c r="H46" s="33"/>
      <c r="I46" s="32"/>
    </row>
    <row r="47" spans="1:9" ht="25.5" hidden="1">
      <c r="A47" s="4" t="s">
        <v>141</v>
      </c>
      <c r="B47" s="3"/>
      <c r="C47" s="33"/>
      <c r="D47" s="33"/>
      <c r="E47" s="33"/>
      <c r="F47" s="33"/>
      <c r="G47" s="33"/>
      <c r="H47" s="33"/>
      <c r="I47" s="32"/>
    </row>
    <row r="48" spans="1:10" s="27" customFormat="1" ht="12.75">
      <c r="A48" s="25" t="s">
        <v>190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-6746913</v>
      </c>
      <c r="H48" s="55">
        <f>H19+H20+H33</f>
        <v>0</v>
      </c>
      <c r="I48" s="55">
        <f>SUM(C48:H48)</f>
        <v>-5746913</v>
      </c>
      <c r="J48" s="39"/>
    </row>
    <row r="49" spans="1:10" ht="12.75" hidden="1">
      <c r="A49" s="4" t="s">
        <v>120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142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-6746913</v>
      </c>
      <c r="H50" s="56">
        <f>H48+H49</f>
        <v>0</v>
      </c>
      <c r="I50" s="55">
        <f t="shared" si="2"/>
        <v>-5746913</v>
      </c>
      <c r="J50" s="34"/>
    </row>
    <row r="51" spans="1:9" s="27" customFormat="1" ht="25.5" hidden="1">
      <c r="A51" s="25" t="s">
        <v>143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-18544</v>
      </c>
      <c r="H51" s="55">
        <f t="shared" si="5"/>
        <v>0</v>
      </c>
      <c r="I51" s="55">
        <f>SUM(C51:H51)</f>
        <v>-18544</v>
      </c>
    </row>
    <row r="52" spans="1:9" ht="12.75">
      <c r="A52" s="4" t="s">
        <v>149</v>
      </c>
      <c r="B52" s="3"/>
      <c r="C52" s="33"/>
      <c r="D52" s="33"/>
      <c r="E52" s="33"/>
      <c r="F52" s="33"/>
      <c r="G52" s="33">
        <f>ОПиУ!C45</f>
        <v>-18544</v>
      </c>
      <c r="H52" s="33"/>
      <c r="I52" s="32">
        <f t="shared" si="2"/>
        <v>-18544</v>
      </c>
    </row>
    <row r="53" spans="1:9" ht="25.5" hidden="1">
      <c r="A53" s="4" t="s">
        <v>144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125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126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127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145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128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146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147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131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132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133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134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135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148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137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138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139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140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141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189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-6765457</v>
      </c>
      <c r="H79" s="32">
        <f t="shared" si="8"/>
        <v>0</v>
      </c>
      <c r="I79" s="55">
        <f t="shared" si="2"/>
        <v>-5765457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161</v>
      </c>
      <c r="I83" s="29"/>
    </row>
    <row r="84" s="8" customFormat="1" ht="12">
      <c r="A84" s="11" t="s">
        <v>29</v>
      </c>
    </row>
    <row r="85" s="8" customFormat="1" ht="22.5" customHeight="1">
      <c r="A85" s="12" t="s">
        <v>155</v>
      </c>
    </row>
    <row r="86" s="8" customFormat="1" ht="12">
      <c r="A86" s="11" t="s">
        <v>30</v>
      </c>
    </row>
    <row r="87" s="8" customFormat="1" ht="12">
      <c r="A87" s="11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2021-08-24T08:40:43Z</cp:lastPrinted>
  <dcterms:created xsi:type="dcterms:W3CDTF">2010-11-30T06:33:03Z</dcterms:created>
  <dcterms:modified xsi:type="dcterms:W3CDTF">2021-08-24T09:12:49Z</dcterms:modified>
  <cp:category/>
  <cp:version/>
  <cp:contentType/>
  <cp:contentStatus/>
</cp:coreProperties>
</file>