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сентябрь 2018\"/>
    </mc:Choice>
  </mc:AlternateContent>
  <xr:revisionPtr revIDLastSave="0" documentId="10_ncr:100000_{A5E9AAC9-0131-48B2-A5D5-38C5F6E3FE2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ОДДС!$A$1:$G$60</definedName>
  </definedNames>
  <calcPr calcId="179017"/>
</workbook>
</file>

<file path=xl/calcChain.xml><?xml version="1.0" encoding="utf-8"?>
<calcChain xmlns="http://schemas.openxmlformats.org/spreadsheetml/2006/main">
  <c r="M10" i="4" l="1"/>
  <c r="D40" i="3" l="1"/>
  <c r="F14" i="3"/>
  <c r="D14" i="3"/>
  <c r="D24" i="3" s="1"/>
  <c r="F24" i="1" l="1"/>
  <c r="F40" i="3" l="1"/>
  <c r="H53" i="1"/>
  <c r="F53" i="1"/>
  <c r="H44" i="1"/>
  <c r="F44" i="1"/>
  <c r="H36" i="1"/>
  <c r="F36" i="1"/>
  <c r="H24" i="1"/>
  <c r="H12" i="1"/>
  <c r="F12" i="1"/>
  <c r="F26" i="1" s="1"/>
  <c r="H26" i="1" l="1"/>
  <c r="F37" i="1"/>
  <c r="F55" i="1" s="1"/>
  <c r="D48" i="3" l="1"/>
  <c r="F21" i="2" l="1"/>
  <c r="N4" i="4" l="1"/>
  <c r="K11" i="4"/>
  <c r="F11" i="4"/>
  <c r="D11" i="4"/>
  <c r="B11" i="4"/>
  <c r="H11" i="4"/>
  <c r="N9" i="4"/>
  <c r="N8" i="4"/>
  <c r="N7" i="4"/>
  <c r="N6" i="4"/>
  <c r="N5" i="4"/>
  <c r="M11" i="4" l="1"/>
  <c r="N11" i="4"/>
  <c r="F48" i="3" l="1"/>
  <c r="F24" i="3"/>
  <c r="F27" i="3" s="1"/>
  <c r="H21" i="2"/>
  <c r="D27" i="3" l="1"/>
  <c r="D51" i="3" s="1"/>
  <c r="H8" i="2"/>
  <c r="H11" i="2" s="1"/>
  <c r="H16" i="2" s="1"/>
  <c r="H18" i="2" s="1"/>
  <c r="H22" i="2" s="1"/>
  <c r="F8" i="2"/>
  <c r="H37" i="1"/>
  <c r="H55" i="1" s="1"/>
  <c r="H59" i="1" s="1"/>
  <c r="D54" i="3" l="1"/>
  <c r="D56" i="3" s="1"/>
  <c r="F11" i="2"/>
  <c r="F16" i="2" s="1"/>
  <c r="F18" i="2" s="1"/>
  <c r="F59" i="1"/>
  <c r="F22" i="2" l="1"/>
  <c r="F25" i="2"/>
  <c r="F51" i="3"/>
  <c r="F54" i="3" s="1"/>
</calcChain>
</file>

<file path=xl/sharedStrings.xml><?xml version="1.0" encoding="utf-8"?>
<sst xmlns="http://schemas.openxmlformats.org/spreadsheetml/2006/main" count="203" uniqueCount="148">
  <si>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</si>
  <si>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</si>
  <si>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</si>
  <si>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</si>
  <si>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</si>
  <si>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</si>
  <si>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</si>
  <si>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</si>
  <si>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</si>
  <si>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</si>
  <si>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</si>
  <si>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</si>
  <si>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</si>
  <si>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</si>
  <si>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</si>
  <si>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</si>
  <si>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</si>
  <si>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</si>
  <si>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</si>
  <si>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</si>
  <si>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</si>
  <si>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</si>
  <si>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</si>
  <si>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</si>
  <si>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</si>
  <si>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</si>
  <si>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</si>
  <si>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</si>
  <si>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</si>
  <si>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</si>
  <si>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</si>
  <si>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</si>
  <si>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</si>
  <si>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</si>
  <si>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</si>
  <si>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</si>
  <si>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</si>
  <si>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</si>
  <si>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</si>
  <si>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</si>
  <si>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</si>
  <si>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</si>
  <si>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</si>
  <si>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</si>
  <si>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</si>
  <si>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</si>
  <si>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</si>
  <si>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</si>
  <si>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</si>
  <si>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</si>
  <si>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</si>
  <si>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</si>
  <si>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</si>
  <si>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</si>
  <si>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</si>
  <si>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</si>
  <si>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</si>
  <si>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</si>
  <si>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</si>
  <si>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</si>
  <si>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</si>
  <si>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</si>
  <si>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</si>
  <si>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</si>
  <si>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</si>
  <si>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</si>
  <si>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</si>
  <si>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</si>
  <si>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</si>
  <si>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</si>
  <si>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</si>
  <si>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</si>
  <si>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</si>
  <si>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</si>
  <si>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</si>
  <si>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</si>
  <si>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</si>
  <si>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</si>
  <si>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</si>
  <si>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</si>
  <si>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</si>
  <si>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</si>
  <si>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</si>
  <si>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</si>
  <si>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</si>
  <si>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</si>
  <si>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</si>
  <si>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</si>
  <si>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</si>
  <si>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</si>
  <si>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</si>
  <si>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</si>
  <si>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</si>
  <si>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</si>
  <si>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</si>
  <si>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</si>
  <si>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</si>
  <si>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</si>
  <si>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</si>
  <si>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</si>
  <si>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</si>
  <si>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</si>
  <si>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</si>
  <si>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</si>
  <si>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</si>
  <si>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</si>
  <si>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</si>
  <si>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</si>
  <si>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</si>
  <si>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</si>
  <si>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</si>
  <si>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</si>
  <si>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</si>
  <si>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</si>
  <si>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</si>
  <si>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</si>
  <si>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</si>
  <si>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</si>
  <si>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</si>
  <si>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</si>
  <si>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</si>
  <si>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</si>
  <si>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</si>
  <si>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</si>
  <si>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</si>
  <si>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</si>
  <si>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</si>
  <si>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</si>
  <si>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На 31 декабря 2017 года</t>
  </si>
  <si>
    <t>Главный бухгалтер</t>
  </si>
  <si>
    <t xml:space="preserve"> Главный бухгалтер</t>
  </si>
  <si>
    <t xml:space="preserve">Сальдо на 31 декабря 2017 г. </t>
  </si>
  <si>
    <t>Задолженность по операциям "обратное РЕПО"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</si>
  <si>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</si>
  <si>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</si>
  <si>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Изменение задолженности по операциям "обратное РЕПО"</t>
  </si>
  <si>
    <t>Дивиденды объявленные</t>
  </si>
  <si>
    <t>Чистые денежные средства, использованные в инвестиционной деятельности</t>
  </si>
  <si>
    <t>Консолидированный отчет о финансовом положении по состоянию на 30 сентября 2018 года</t>
  </si>
  <si>
    <t>На 30 сентября 2018 года</t>
  </si>
  <si>
    <t>Калтаев Тимур</t>
  </si>
  <si>
    <t>Идырова Улдар</t>
  </si>
  <si>
    <r>
      <t xml:space="preserve">Консолидированный отчет о прибылях и убытках и прочем совокупном доходе за период, закончившийся 30 сентября 2018 года                                         </t>
    </r>
    <r>
      <rPr>
        <sz val="10"/>
        <rFont val="Arial Cyr"/>
        <charset val="204"/>
      </rPr>
      <t xml:space="preserve"> </t>
    </r>
  </si>
  <si>
    <t>9 месяцев 2018</t>
  </si>
  <si>
    <t>9 месяцев 2017</t>
  </si>
  <si>
    <t>Консолидированный отчет о движении денежных средств
за период, закончившийся на 30 сентября 2018 года (косвенный метод)</t>
  </si>
  <si>
    <t xml:space="preserve">Консолидированный отчет об изменениях  в собственном капитале за период, закончившийся 30 сентября 2018 г.                </t>
  </si>
  <si>
    <t xml:space="preserve">Сальдо на 30 сентября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</si>
</sst>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0" fontId="7" fillId="0" borderId="0" xfId="1" applyFont="1" applyBorder="1" applyAlignment="1"/>
    <xf numFmtId="166" fontId="65" fillId="0" borderId="0" xfId="0" applyNumberFormat="1" applyFont="1" applyFill="1" applyAlignment="1">
      <alignment horizontal="right"/>
    </xf>
    <xf numFmtId="0" fontId="5" fillId="0" borderId="18" xfId="262" applyFont="1" applyFill="1" applyBorder="1"/>
    <xf numFmtId="0" fontId="0" fillId="0" borderId="18" xfId="0" applyBorder="1"/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93" t="s">
        <v>0</v>
      </c>
      <c r="B1" s="193"/>
      <c r="C1" s="193"/>
      <c r="D1" s="193"/>
      <c r="E1" s="137"/>
      <c r="F1" s="192"/>
      <c r="G1" s="192"/>
      <c r="H1" s="192"/>
      <c r="I1" s="1"/>
    </row>
    <row r="2" spans="1:14" ht="39.75" customHeight="1" x14ac:dyDescent="0.25">
      <c r="A2" s="194" t="s">
        <v>138</v>
      </c>
      <c r="B2" s="194"/>
      <c r="C2" s="194"/>
      <c r="D2" s="194"/>
      <c r="E2" s="138"/>
      <c r="F2" s="195" t="s">
        <v>1</v>
      </c>
      <c r="G2" s="195"/>
      <c r="H2" s="195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97"/>
      <c r="C4" s="197"/>
      <c r="D4" s="197"/>
      <c r="E4" s="148" t="s">
        <v>125</v>
      </c>
      <c r="F4" s="119" t="s">
        <v>139</v>
      </c>
      <c r="G4" s="15"/>
      <c r="H4" s="14" t="s">
        <v>128</v>
      </c>
      <c r="I4" s="4"/>
    </row>
    <row r="5" spans="1:14" x14ac:dyDescent="0.25">
      <c r="A5" s="3"/>
      <c r="B5" s="196" t="s">
        <v>3</v>
      </c>
      <c r="C5" s="196"/>
      <c r="D5" s="196"/>
      <c r="E5" s="147"/>
      <c r="F5" s="3"/>
      <c r="G5" s="5"/>
      <c r="H5" s="3"/>
      <c r="I5" s="3"/>
    </row>
    <row r="6" spans="1:14" x14ac:dyDescent="0.25">
      <c r="A6" s="3"/>
      <c r="B6" s="188" t="s">
        <v>4</v>
      </c>
      <c r="C6" s="188"/>
      <c r="D6" s="188"/>
      <c r="E6" s="131"/>
      <c r="F6" s="6"/>
      <c r="G6" s="7"/>
      <c r="H6" s="6"/>
      <c r="I6" s="3"/>
    </row>
    <row r="7" spans="1:14" x14ac:dyDescent="0.25">
      <c r="A7" s="3"/>
      <c r="B7" s="188" t="s">
        <v>5</v>
      </c>
      <c r="C7" s="188"/>
      <c r="D7" s="188"/>
      <c r="E7" s="131">
        <v>11</v>
      </c>
      <c r="F7" s="176">
        <v>27735664</v>
      </c>
      <c r="G7" s="171"/>
      <c r="H7" s="178">
        <v>21356758</v>
      </c>
      <c r="I7" s="6"/>
      <c r="L7" s="118"/>
      <c r="N7" s="118"/>
    </row>
    <row r="8" spans="1:14" x14ac:dyDescent="0.25">
      <c r="A8" s="3"/>
      <c r="B8" s="188" t="s">
        <v>6</v>
      </c>
      <c r="C8" s="188"/>
      <c r="D8" s="188"/>
      <c r="E8" s="131"/>
      <c r="F8" s="176">
        <v>607901</v>
      </c>
      <c r="G8" s="171"/>
      <c r="H8" s="178">
        <v>607493</v>
      </c>
      <c r="I8" s="6"/>
      <c r="L8" s="118"/>
      <c r="N8" s="118"/>
    </row>
    <row r="9" spans="1:14" x14ac:dyDescent="0.25">
      <c r="A9" s="3"/>
      <c r="B9" s="188" t="s">
        <v>7</v>
      </c>
      <c r="C9" s="188"/>
      <c r="D9" s="188"/>
      <c r="E9" s="131"/>
      <c r="F9" s="176">
        <v>29292</v>
      </c>
      <c r="G9" s="171"/>
      <c r="H9" s="178">
        <v>105179</v>
      </c>
      <c r="I9" s="6"/>
      <c r="L9" s="118"/>
      <c r="N9" s="118"/>
    </row>
    <row r="10" spans="1:14" x14ac:dyDescent="0.25">
      <c r="A10" s="3"/>
      <c r="B10" s="188" t="s">
        <v>8</v>
      </c>
      <c r="C10" s="188"/>
      <c r="D10" s="188"/>
      <c r="E10" s="131"/>
      <c r="F10" s="176">
        <v>72515</v>
      </c>
      <c r="G10" s="171"/>
      <c r="H10" s="178">
        <v>75647</v>
      </c>
      <c r="I10" s="6"/>
      <c r="L10" s="118"/>
      <c r="N10" s="118"/>
    </row>
    <row r="11" spans="1:14" x14ac:dyDescent="0.25">
      <c r="A11" s="3"/>
      <c r="B11" s="188" t="s">
        <v>9</v>
      </c>
      <c r="C11" s="188"/>
      <c r="D11" s="188"/>
      <c r="E11" s="131"/>
      <c r="F11" s="176">
        <v>68026</v>
      </c>
      <c r="G11" s="171"/>
      <c r="H11" s="176">
        <v>68026</v>
      </c>
      <c r="I11" s="3"/>
    </row>
    <row r="12" spans="1:14" x14ac:dyDescent="0.25">
      <c r="A12" s="3"/>
      <c r="B12" s="188" t="s">
        <v>11</v>
      </c>
      <c r="C12" s="188"/>
      <c r="D12" s="188"/>
      <c r="E12" s="131"/>
      <c r="F12" s="173">
        <f>SUM(F7:F11)</f>
        <v>28513398</v>
      </c>
      <c r="G12" s="31"/>
      <c r="H12" s="32">
        <f>SUM(H7:H11)</f>
        <v>22213103</v>
      </c>
      <c r="I12" s="10"/>
    </row>
    <row r="13" spans="1:14" x14ac:dyDescent="0.25">
      <c r="A13" s="3"/>
      <c r="B13" s="190"/>
      <c r="C13" s="190"/>
      <c r="D13" s="190"/>
      <c r="E13" s="133"/>
      <c r="F13" s="29"/>
      <c r="G13" s="33"/>
      <c r="H13" s="29"/>
      <c r="I13" s="17"/>
    </row>
    <row r="14" spans="1:14" x14ac:dyDescent="0.25">
      <c r="B14" s="188" t="s">
        <v>12</v>
      </c>
      <c r="C14" s="188"/>
      <c r="D14" s="188"/>
      <c r="E14" s="131"/>
      <c r="F14" s="29"/>
      <c r="G14" s="30"/>
      <c r="H14" s="29"/>
      <c r="I14" s="10"/>
    </row>
    <row r="15" spans="1:14" x14ac:dyDescent="0.25">
      <c r="B15" s="188" t="s">
        <v>13</v>
      </c>
      <c r="C15" s="188"/>
      <c r="D15" s="188"/>
      <c r="E15" s="131">
        <v>13</v>
      </c>
      <c r="F15" s="177">
        <v>9634377</v>
      </c>
      <c r="G15" s="11"/>
      <c r="H15" s="177">
        <v>7296966</v>
      </c>
      <c r="I15" s="21"/>
    </row>
    <row r="16" spans="1:14" x14ac:dyDescent="0.25">
      <c r="B16" s="188" t="s">
        <v>14</v>
      </c>
      <c r="C16" s="188"/>
      <c r="D16" s="188"/>
      <c r="E16" s="131">
        <v>12</v>
      </c>
      <c r="F16" s="177">
        <v>1841766</v>
      </c>
      <c r="G16" s="11"/>
      <c r="H16" s="177">
        <v>1680479</v>
      </c>
      <c r="I16" s="21"/>
    </row>
    <row r="17" spans="2:9" x14ac:dyDescent="0.25">
      <c r="B17" s="188" t="s">
        <v>7</v>
      </c>
      <c r="C17" s="188"/>
      <c r="D17" s="188"/>
      <c r="E17" s="131">
        <v>12</v>
      </c>
      <c r="F17" s="177">
        <v>518903</v>
      </c>
      <c r="G17" s="11"/>
      <c r="H17" s="177">
        <v>894645</v>
      </c>
      <c r="I17" s="21"/>
    </row>
    <row r="18" spans="2:9" x14ac:dyDescent="0.25">
      <c r="B18" s="188" t="s">
        <v>15</v>
      </c>
      <c r="C18" s="188"/>
      <c r="D18" s="188"/>
      <c r="E18" s="131"/>
      <c r="F18" s="177">
        <v>9685618</v>
      </c>
      <c r="G18" s="7"/>
      <c r="H18" s="177">
        <v>2990970</v>
      </c>
      <c r="I18" s="21"/>
    </row>
    <row r="19" spans="2:9" x14ac:dyDescent="0.25">
      <c r="B19" s="188" t="s">
        <v>132</v>
      </c>
      <c r="C19" s="188"/>
      <c r="D19" s="188"/>
      <c r="E19" s="168"/>
      <c r="F19" s="177"/>
      <c r="G19" s="7"/>
      <c r="H19" s="177">
        <v>0</v>
      </c>
      <c r="I19" s="21"/>
    </row>
    <row r="20" spans="2:9" x14ac:dyDescent="0.25">
      <c r="B20" s="188" t="s">
        <v>16</v>
      </c>
      <c r="C20" s="188"/>
      <c r="D20" s="188"/>
      <c r="E20" s="131">
        <v>14</v>
      </c>
      <c r="F20" s="177">
        <v>1031811</v>
      </c>
      <c r="G20" s="7"/>
      <c r="H20" s="177">
        <v>822878</v>
      </c>
      <c r="I20" s="21"/>
    </row>
    <row r="21" spans="2:9" x14ac:dyDescent="0.25">
      <c r="B21" s="188" t="s">
        <v>10</v>
      </c>
      <c r="C21" s="188"/>
      <c r="D21" s="188"/>
      <c r="E21" s="131"/>
      <c r="F21" s="177">
        <v>561075</v>
      </c>
      <c r="G21" s="7"/>
      <c r="H21" s="177">
        <v>513652</v>
      </c>
      <c r="I21" s="21"/>
    </row>
    <row r="22" spans="2:9" x14ac:dyDescent="0.25">
      <c r="B22" s="188" t="s">
        <v>17</v>
      </c>
      <c r="C22" s="188"/>
      <c r="D22" s="188"/>
      <c r="E22" s="131"/>
      <c r="F22" s="178">
        <v>3916780</v>
      </c>
      <c r="G22" s="7"/>
      <c r="H22" s="178">
        <v>5236437</v>
      </c>
      <c r="I22" s="21"/>
    </row>
    <row r="23" spans="2:9" x14ac:dyDescent="0.25">
      <c r="B23" s="188" t="s">
        <v>18</v>
      </c>
      <c r="C23" s="188"/>
      <c r="D23" s="188"/>
      <c r="E23" s="131"/>
      <c r="F23" s="179">
        <v>348141</v>
      </c>
      <c r="G23" s="7"/>
      <c r="H23" s="178">
        <v>1929</v>
      </c>
      <c r="I23" s="21"/>
    </row>
    <row r="24" spans="2:9" x14ac:dyDescent="0.25">
      <c r="B24" s="188" t="s">
        <v>19</v>
      </c>
      <c r="C24" s="188"/>
      <c r="D24" s="188"/>
      <c r="E24" s="131"/>
      <c r="F24" s="32">
        <f>SUM(F15:F23)</f>
        <v>27538471</v>
      </c>
      <c r="G24" s="31"/>
      <c r="H24" s="32">
        <f>SUM(H15:H23)</f>
        <v>19437956</v>
      </c>
      <c r="I24" s="11"/>
    </row>
    <row r="25" spans="2:9" x14ac:dyDescent="0.25">
      <c r="B25" s="191"/>
      <c r="C25" s="191"/>
      <c r="D25" s="191"/>
      <c r="E25" s="134"/>
      <c r="F25" s="29"/>
      <c r="G25" s="30"/>
      <c r="H25" s="29"/>
      <c r="I25" s="11"/>
    </row>
    <row r="26" spans="2:9" ht="15.75" thickBot="1" x14ac:dyDescent="0.3">
      <c r="B26" s="188" t="s">
        <v>20</v>
      </c>
      <c r="C26" s="188"/>
      <c r="D26" s="188"/>
      <c r="E26" s="131"/>
      <c r="F26" s="34">
        <f>F12+F24</f>
        <v>56051869</v>
      </c>
      <c r="G26" s="31"/>
      <c r="H26" s="34">
        <f>H12+H24</f>
        <v>41651059</v>
      </c>
      <c r="I26" s="11"/>
    </row>
    <row r="27" spans="2:9" ht="15.75" thickTop="1" x14ac:dyDescent="0.25">
      <c r="B27" s="191"/>
      <c r="C27" s="191"/>
      <c r="D27" s="191"/>
      <c r="E27" s="134"/>
      <c r="F27" s="29"/>
      <c r="G27" s="30"/>
      <c r="H27" s="29"/>
      <c r="I27" s="17"/>
    </row>
    <row r="28" spans="2:9" x14ac:dyDescent="0.25">
      <c r="B28" s="196" t="s">
        <v>21</v>
      </c>
      <c r="C28" s="196"/>
      <c r="D28" s="196"/>
      <c r="E28" s="139"/>
      <c r="F28" s="29"/>
      <c r="G28" s="30"/>
      <c r="H28" s="29"/>
      <c r="I28" s="11"/>
    </row>
    <row r="29" spans="2:9" x14ac:dyDescent="0.25">
      <c r="B29" s="188" t="s">
        <v>22</v>
      </c>
      <c r="C29" s="188"/>
      <c r="D29" s="188"/>
      <c r="E29" s="131"/>
      <c r="F29" s="29"/>
      <c r="G29" s="30"/>
      <c r="H29" s="29"/>
      <c r="I29" s="11"/>
    </row>
    <row r="30" spans="2:9" x14ac:dyDescent="0.25">
      <c r="B30" s="188" t="s">
        <v>23</v>
      </c>
      <c r="C30" s="188"/>
      <c r="D30" s="188"/>
      <c r="E30" s="131"/>
      <c r="F30" s="177">
        <v>2787696</v>
      </c>
      <c r="G30" s="7"/>
      <c r="H30" s="177">
        <v>2787696</v>
      </c>
      <c r="I30" s="11"/>
    </row>
    <row r="31" spans="2:9" x14ac:dyDescent="0.25">
      <c r="B31" s="188" t="s">
        <v>24</v>
      </c>
      <c r="C31" s="188"/>
      <c r="D31" s="188"/>
      <c r="E31" s="131"/>
      <c r="F31" s="177">
        <v>-947400</v>
      </c>
      <c r="G31" s="7"/>
      <c r="H31" s="177">
        <v>-947400</v>
      </c>
      <c r="I31" s="11"/>
    </row>
    <row r="32" spans="2:9" x14ac:dyDescent="0.25">
      <c r="B32" s="188" t="s">
        <v>25</v>
      </c>
      <c r="C32" s="188"/>
      <c r="D32" s="188"/>
      <c r="E32" s="131"/>
      <c r="F32" s="177">
        <v>-149709</v>
      </c>
      <c r="G32" s="7"/>
      <c r="H32" s="177">
        <v>-149709</v>
      </c>
      <c r="I32" s="11"/>
    </row>
    <row r="33" spans="2:9" x14ac:dyDescent="0.25">
      <c r="B33" s="188" t="s">
        <v>26</v>
      </c>
      <c r="C33" s="188"/>
      <c r="D33" s="188"/>
      <c r="E33" s="131"/>
      <c r="F33" s="177">
        <v>6532350</v>
      </c>
      <c r="G33" s="7"/>
      <c r="H33" s="177">
        <v>2956227</v>
      </c>
      <c r="I33" s="21"/>
    </row>
    <row r="34" spans="2:9" x14ac:dyDescent="0.25">
      <c r="B34" s="188" t="s">
        <v>27</v>
      </c>
      <c r="C34" s="188"/>
      <c r="D34" s="188"/>
      <c r="E34" s="131"/>
      <c r="F34" s="179">
        <v>10987050</v>
      </c>
      <c r="G34" s="171"/>
      <c r="H34" s="179">
        <v>8855542</v>
      </c>
      <c r="I34" s="19"/>
    </row>
    <row r="35" spans="2:9" x14ac:dyDescent="0.25">
      <c r="B35" s="191"/>
      <c r="C35" s="191"/>
      <c r="D35" s="191"/>
      <c r="E35" s="134"/>
      <c r="F35" s="29"/>
      <c r="G35" s="30"/>
      <c r="H35" s="29"/>
      <c r="I35" s="19"/>
    </row>
    <row r="36" spans="2:9" x14ac:dyDescent="0.25">
      <c r="B36" s="188" t="s">
        <v>28</v>
      </c>
      <c r="C36" s="188"/>
      <c r="D36" s="188"/>
      <c r="E36" s="131"/>
      <c r="F36" s="29">
        <f>SUM(F30:F35)</f>
        <v>19209987</v>
      </c>
      <c r="G36" s="29"/>
      <c r="H36" s="29">
        <f>SUM(H30:H35)</f>
        <v>13502356</v>
      </c>
      <c r="I36" s="11"/>
    </row>
    <row r="37" spans="2:9" x14ac:dyDescent="0.25">
      <c r="B37" s="188" t="s">
        <v>29</v>
      </c>
      <c r="C37" s="188"/>
      <c r="D37" s="188"/>
      <c r="E37" s="131"/>
      <c r="F37" s="32">
        <f>F36</f>
        <v>19209987</v>
      </c>
      <c r="G37" s="31"/>
      <c r="H37" s="32">
        <f>H36</f>
        <v>13502356</v>
      </c>
      <c r="I37" s="11"/>
    </row>
    <row r="38" spans="2:9" x14ac:dyDescent="0.25">
      <c r="B38" s="190"/>
      <c r="C38" s="190"/>
      <c r="D38" s="190"/>
      <c r="E38" s="133"/>
      <c r="F38" s="29"/>
      <c r="G38" s="30"/>
      <c r="H38" s="29"/>
      <c r="I38" s="21"/>
    </row>
    <row r="39" spans="2:9" x14ac:dyDescent="0.25">
      <c r="B39" s="188" t="s">
        <v>30</v>
      </c>
      <c r="C39" s="188"/>
      <c r="D39" s="188"/>
      <c r="E39" s="131"/>
      <c r="F39" s="29"/>
      <c r="G39" s="30"/>
      <c r="H39" s="29"/>
      <c r="I39" s="11"/>
    </row>
    <row r="40" spans="2:9" x14ac:dyDescent="0.25">
      <c r="B40" s="188" t="s">
        <v>31</v>
      </c>
      <c r="C40" s="188"/>
      <c r="D40" s="188"/>
      <c r="E40" s="131">
        <v>16</v>
      </c>
      <c r="F40" s="178">
        <v>6979946</v>
      </c>
      <c r="G40" s="7"/>
      <c r="H40" s="171">
        <v>8165380</v>
      </c>
      <c r="I40" s="11"/>
    </row>
    <row r="41" spans="2:9" x14ac:dyDescent="0.25">
      <c r="B41" s="188" t="s">
        <v>32</v>
      </c>
      <c r="C41" s="188"/>
      <c r="D41" s="188"/>
      <c r="E41" s="131"/>
      <c r="F41" s="178"/>
      <c r="G41" s="7"/>
      <c r="H41" s="171"/>
      <c r="I41" s="11"/>
    </row>
    <row r="42" spans="2:9" x14ac:dyDescent="0.25">
      <c r="B42" s="188" t="s">
        <v>33</v>
      </c>
      <c r="C42" s="188"/>
      <c r="D42" s="188"/>
      <c r="E42" s="131"/>
      <c r="F42" s="178">
        <v>3986177</v>
      </c>
      <c r="G42" s="7"/>
      <c r="H42" s="171">
        <v>2915726</v>
      </c>
      <c r="I42" s="11"/>
    </row>
    <row r="43" spans="2:9" x14ac:dyDescent="0.25">
      <c r="B43" s="189" t="s">
        <v>34</v>
      </c>
      <c r="C43" s="189"/>
      <c r="D43" s="189"/>
      <c r="E43" s="132">
        <v>17</v>
      </c>
      <c r="F43" s="29">
        <v>798754</v>
      </c>
      <c r="G43" s="31"/>
      <c r="H43" s="29"/>
      <c r="I43" s="11"/>
    </row>
    <row r="44" spans="2:9" x14ac:dyDescent="0.25">
      <c r="B44" s="189" t="s">
        <v>35</v>
      </c>
      <c r="C44" s="189"/>
      <c r="D44" s="189"/>
      <c r="E44" s="132"/>
      <c r="F44" s="32">
        <f>SUM(F40:F43)</f>
        <v>11764877</v>
      </c>
      <c r="G44" s="31"/>
      <c r="H44" s="32">
        <f>SUM(H40:H43)</f>
        <v>11081106</v>
      </c>
      <c r="I44" s="11"/>
    </row>
    <row r="45" spans="2:9" x14ac:dyDescent="0.25">
      <c r="B45" s="204"/>
      <c r="C45" s="204"/>
      <c r="D45" s="204"/>
      <c r="E45" s="136"/>
      <c r="F45" s="29"/>
      <c r="G45" s="31"/>
      <c r="H45" s="29"/>
      <c r="I45" s="11"/>
    </row>
    <row r="46" spans="2:9" x14ac:dyDescent="0.25">
      <c r="B46" s="189" t="s">
        <v>36</v>
      </c>
      <c r="C46" s="189"/>
      <c r="D46" s="189"/>
      <c r="E46" s="132"/>
      <c r="F46" s="29"/>
      <c r="G46" s="31"/>
      <c r="H46" s="29"/>
      <c r="I46" s="11"/>
    </row>
    <row r="47" spans="2:9" x14ac:dyDescent="0.25">
      <c r="B47" s="189" t="s">
        <v>34</v>
      </c>
      <c r="C47" s="189"/>
      <c r="D47" s="189"/>
      <c r="E47" s="132">
        <v>17</v>
      </c>
      <c r="F47" s="177">
        <v>7447434</v>
      </c>
      <c r="G47" s="171"/>
      <c r="H47" s="11">
        <v>6590459</v>
      </c>
      <c r="I47" s="11"/>
    </row>
    <row r="48" spans="2:9" x14ac:dyDescent="0.25">
      <c r="B48" s="189" t="s">
        <v>37</v>
      </c>
      <c r="C48" s="189"/>
      <c r="D48" s="189"/>
      <c r="E48" s="132">
        <v>16</v>
      </c>
      <c r="F48" s="177">
        <v>15708247</v>
      </c>
      <c r="G48" s="171"/>
      <c r="H48" s="11">
        <v>9391163</v>
      </c>
      <c r="I48" s="21"/>
    </row>
    <row r="49" spans="2:9" x14ac:dyDescent="0.25">
      <c r="B49" s="189" t="s">
        <v>113</v>
      </c>
      <c r="C49" s="189"/>
      <c r="D49" s="189"/>
      <c r="E49" s="132"/>
      <c r="F49" s="177"/>
      <c r="G49" s="171"/>
      <c r="H49" s="11"/>
      <c r="I49" s="21"/>
    </row>
    <row r="50" spans="2:9" x14ac:dyDescent="0.25">
      <c r="B50" s="159" t="s">
        <v>127</v>
      </c>
      <c r="C50" s="159"/>
      <c r="D50" s="159"/>
      <c r="E50" s="159"/>
      <c r="F50" s="177">
        <v>52175</v>
      </c>
      <c r="G50" s="171"/>
      <c r="H50" s="11"/>
      <c r="I50" s="21"/>
    </row>
    <row r="51" spans="2:9" x14ac:dyDescent="0.25">
      <c r="B51" s="189" t="s">
        <v>38</v>
      </c>
      <c r="C51" s="189"/>
      <c r="D51" s="189"/>
      <c r="E51" s="132">
        <v>18</v>
      </c>
      <c r="F51" s="177">
        <v>521744</v>
      </c>
      <c r="G51" s="171"/>
      <c r="H51" s="11">
        <v>650624</v>
      </c>
      <c r="I51" s="21"/>
    </row>
    <row r="52" spans="2:9" ht="28.5" customHeight="1" x14ac:dyDescent="0.25">
      <c r="B52" s="189" t="s">
        <v>39</v>
      </c>
      <c r="C52" s="189"/>
      <c r="D52" s="189"/>
      <c r="E52" s="132">
        <v>19</v>
      </c>
      <c r="F52" s="179">
        <v>1347405</v>
      </c>
      <c r="G52" s="171"/>
      <c r="H52" s="172">
        <v>435351</v>
      </c>
      <c r="I52" s="21"/>
    </row>
    <row r="53" spans="2:9" x14ac:dyDescent="0.25">
      <c r="B53" s="188" t="s">
        <v>40</v>
      </c>
      <c r="C53" s="188"/>
      <c r="D53" s="188"/>
      <c r="E53" s="131"/>
      <c r="F53" s="32">
        <f>SUM(F47:F52)</f>
        <v>25077005</v>
      </c>
      <c r="G53" s="31"/>
      <c r="H53" s="32">
        <f>SUM(H47:H52)</f>
        <v>17067597</v>
      </c>
      <c r="I53" s="21"/>
    </row>
    <row r="54" spans="2:9" x14ac:dyDescent="0.25">
      <c r="B54" s="188"/>
      <c r="C54" s="188"/>
      <c r="D54" s="188"/>
      <c r="E54" s="131"/>
      <c r="F54" s="29"/>
      <c r="G54" s="30"/>
      <c r="H54" s="29"/>
      <c r="I54" s="21"/>
    </row>
    <row r="55" spans="2:9" ht="15.75" thickBot="1" x14ac:dyDescent="0.3">
      <c r="B55" s="188" t="s">
        <v>41</v>
      </c>
      <c r="C55" s="188"/>
      <c r="D55" s="188"/>
      <c r="E55" s="131"/>
      <c r="F55" s="180">
        <f>F37+F44+F53</f>
        <v>56051869</v>
      </c>
      <c r="G55" s="31"/>
      <c r="H55" s="34">
        <f>H37+H44+H53</f>
        <v>41651059</v>
      </c>
      <c r="I55" s="11"/>
    </row>
    <row r="56" spans="2:9" ht="15.75" thickTop="1" x14ac:dyDescent="0.25">
      <c r="B56" s="203" t="s">
        <v>42</v>
      </c>
      <c r="C56" s="203"/>
      <c r="D56" s="203"/>
      <c r="E56" s="135"/>
      <c r="F56" s="29">
        <v>6079</v>
      </c>
      <c r="G56" s="35"/>
      <c r="H56" s="29">
        <v>4265</v>
      </c>
      <c r="I56" s="11"/>
    </row>
    <row r="57" spans="2:9" x14ac:dyDescent="0.25">
      <c r="B57" s="203" t="s">
        <v>43</v>
      </c>
      <c r="C57" s="203"/>
      <c r="D57" s="203"/>
      <c r="E57" s="135"/>
      <c r="F57" s="29">
        <v>1200</v>
      </c>
      <c r="G57" s="35"/>
      <c r="H57" s="29">
        <v>1200</v>
      </c>
      <c r="I57" s="11"/>
    </row>
    <row r="58" spans="2:9" x14ac:dyDescent="0.25">
      <c r="B58" s="25"/>
      <c r="C58" s="25"/>
      <c r="D58" s="25"/>
      <c r="E58" s="25"/>
      <c r="F58" s="11"/>
      <c r="G58" s="20"/>
      <c r="H58" s="11"/>
      <c r="I58" s="1"/>
    </row>
    <row r="59" spans="2:9" x14ac:dyDescent="0.25">
      <c r="B59" s="200" t="s">
        <v>44</v>
      </c>
      <c r="C59" s="200"/>
      <c r="D59" s="200"/>
      <c r="E59" s="140"/>
      <c r="F59" s="174">
        <f>F55-F26</f>
        <v>0</v>
      </c>
      <c r="G59" s="175"/>
      <c r="H59" s="174">
        <f>H55-H26</f>
        <v>0</v>
      </c>
      <c r="I59" s="1"/>
    </row>
    <row r="60" spans="2:9" x14ac:dyDescent="0.25">
      <c r="B60" s="26"/>
      <c r="C60" s="13"/>
      <c r="D60" s="26"/>
      <c r="E60" s="26"/>
      <c r="F60" s="27"/>
      <c r="G60" s="28"/>
      <c r="H60" s="16"/>
      <c r="I60" s="1"/>
    </row>
    <row r="61" spans="2:9" ht="26.25" customHeight="1" x14ac:dyDescent="0.25">
      <c r="B61" s="198" t="s">
        <v>140</v>
      </c>
      <c r="C61" s="198"/>
      <c r="D61" s="122" t="s">
        <v>45</v>
      </c>
      <c r="E61" s="122"/>
      <c r="F61" s="201" t="s">
        <v>141</v>
      </c>
      <c r="G61" s="202"/>
      <c r="H61" s="202"/>
      <c r="I61" s="22"/>
    </row>
    <row r="62" spans="2:9" ht="26.25" customHeight="1" x14ac:dyDescent="0.25">
      <c r="B62" s="199" t="s">
        <v>114</v>
      </c>
      <c r="C62" s="199"/>
      <c r="D62" s="28" t="s">
        <v>46</v>
      </c>
      <c r="E62" s="28"/>
      <c r="F62" s="18" t="s">
        <v>129</v>
      </c>
      <c r="G62" s="28"/>
      <c r="H62" s="16"/>
      <c r="I62" s="22"/>
    </row>
    <row r="63" spans="2:9" x14ac:dyDescent="0.25">
      <c r="C63" s="8"/>
      <c r="D63" s="28" t="s">
        <v>47</v>
      </c>
      <c r="E63" s="28"/>
      <c r="F63" s="9"/>
      <c r="G63" s="9"/>
      <c r="H63" s="12"/>
      <c r="I63" s="1"/>
    </row>
    <row r="64" spans="2:9" x14ac:dyDescent="0.25">
      <c r="B64" s="23"/>
      <c r="C64" s="23" t="s">
        <v>48</v>
      </c>
      <c r="D64" s="24" t="s">
        <v>48</v>
      </c>
      <c r="E64" s="24"/>
      <c r="F64" s="1"/>
      <c r="G64" s="1"/>
      <c r="H64" s="1"/>
      <c r="I64" s="22"/>
    </row>
    <row r="65" spans="2:9" x14ac:dyDescent="0.25">
      <c r="B65" s="1"/>
      <c r="C65" s="1"/>
      <c r="D65" s="1"/>
      <c r="E65" s="1"/>
      <c r="F65" s="160"/>
      <c r="G65" s="1"/>
      <c r="H65" s="1"/>
      <c r="I65" s="1"/>
    </row>
  </sheetData>
  <mergeCells count="61">
    <mergeCell ref="B56:D56"/>
    <mergeCell ref="B42:D42"/>
    <mergeCell ref="B45:D45"/>
    <mergeCell ref="B43:D43"/>
    <mergeCell ref="B44:D44"/>
    <mergeCell ref="B55:D55"/>
    <mergeCell ref="B52:D52"/>
    <mergeCell ref="B54:D54"/>
    <mergeCell ref="B53:D53"/>
    <mergeCell ref="B61:C61"/>
    <mergeCell ref="B62:C62"/>
    <mergeCell ref="B59:D59"/>
    <mergeCell ref="F61:H61"/>
    <mergeCell ref="B57:D57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19:D19"/>
    <mergeCell ref="B30:D30"/>
    <mergeCell ref="F1:H1"/>
    <mergeCell ref="B7:D7"/>
    <mergeCell ref="A1:D1"/>
    <mergeCell ref="A2:D2"/>
    <mergeCell ref="B6:D6"/>
    <mergeCell ref="F2:H2"/>
    <mergeCell ref="B5:D5"/>
    <mergeCell ref="B4:D4"/>
    <mergeCell ref="B15:D15"/>
    <mergeCell ref="B16:D16"/>
    <mergeCell ref="B17:D17"/>
    <mergeCell ref="B29:D29"/>
    <mergeCell ref="B25:D25"/>
    <mergeCell ref="B27:D27"/>
    <mergeCell ref="B26:D26"/>
    <mergeCell ref="B22:D22"/>
    <mergeCell ref="B24:D24"/>
    <mergeCell ref="B49:D49"/>
    <mergeCell ref="B47:D47"/>
    <mergeCell ref="B51:D51"/>
    <mergeCell ref="B48:D48"/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06" t="s">
        <v>0</v>
      </c>
      <c r="C1" s="206"/>
      <c r="D1" s="206"/>
      <c r="E1" s="206"/>
      <c r="F1" s="206"/>
      <c r="G1" s="36"/>
      <c r="H1" s="36"/>
      <c r="I1" s="36"/>
    </row>
    <row r="2" spans="2:9" ht="39.75" customHeight="1" x14ac:dyDescent="0.25">
      <c r="B2" s="210" t="s">
        <v>142</v>
      </c>
      <c r="C2" s="210"/>
      <c r="D2" s="210"/>
      <c r="E2" s="210"/>
      <c r="F2" s="209" t="s">
        <v>1</v>
      </c>
      <c r="G2" s="209"/>
      <c r="H2" s="209"/>
      <c r="I2" s="51"/>
    </row>
    <row r="3" spans="2:9" ht="15" customHeight="1" x14ac:dyDescent="0.25">
      <c r="B3" s="205"/>
      <c r="C3" s="205"/>
      <c r="D3" s="205"/>
      <c r="E3" s="205"/>
      <c r="F3" s="42"/>
      <c r="G3" s="42"/>
      <c r="H3" s="52"/>
      <c r="I3" s="42"/>
    </row>
    <row r="4" spans="2:9" ht="39.75" customHeight="1" x14ac:dyDescent="0.25">
      <c r="B4" s="211"/>
      <c r="C4" s="211"/>
      <c r="D4" s="211"/>
      <c r="E4" s="113" t="s">
        <v>2</v>
      </c>
      <c r="F4" s="117" t="s">
        <v>143</v>
      </c>
      <c r="G4" s="117"/>
      <c r="H4" s="116" t="s">
        <v>144</v>
      </c>
      <c r="I4" s="48"/>
    </row>
    <row r="5" spans="2:9" ht="22.5" customHeight="1" x14ac:dyDescent="0.25">
      <c r="B5" s="212"/>
      <c r="C5" s="212"/>
      <c r="D5" s="212"/>
      <c r="E5" s="54"/>
      <c r="F5" s="55"/>
      <c r="G5" s="56"/>
      <c r="H5" s="57"/>
      <c r="I5" s="43"/>
    </row>
    <row r="6" spans="2:9" ht="20.100000000000001" customHeight="1" x14ac:dyDescent="0.25">
      <c r="B6" s="208" t="s">
        <v>49</v>
      </c>
      <c r="C6" s="208"/>
      <c r="D6" s="208"/>
      <c r="E6" s="58">
        <v>4</v>
      </c>
      <c r="F6" s="63">
        <v>41764206</v>
      </c>
      <c r="G6" s="56"/>
      <c r="H6" s="162">
        <v>38516351</v>
      </c>
      <c r="I6" s="44"/>
    </row>
    <row r="7" spans="2:9" ht="20.100000000000001" customHeight="1" x14ac:dyDescent="0.25">
      <c r="B7" s="208" t="s">
        <v>50</v>
      </c>
      <c r="C7" s="208"/>
      <c r="D7" s="208"/>
      <c r="E7" s="58">
        <v>5</v>
      </c>
      <c r="F7" s="60">
        <v>-24436434</v>
      </c>
      <c r="G7" s="61"/>
      <c r="H7" s="163">
        <v>-22313942</v>
      </c>
      <c r="I7" s="44"/>
    </row>
    <row r="8" spans="2:9" ht="20.100000000000001" customHeight="1" x14ac:dyDescent="0.25">
      <c r="B8" s="208" t="s">
        <v>51</v>
      </c>
      <c r="C8" s="208"/>
      <c r="D8" s="208"/>
      <c r="E8" s="62"/>
      <c r="F8" s="74">
        <f>SUM(F6:F7)</f>
        <v>17327772</v>
      </c>
      <c r="G8" s="65"/>
      <c r="H8" s="74">
        <f>SUM(H6:H7)</f>
        <v>16202409</v>
      </c>
      <c r="I8" s="44"/>
    </row>
    <row r="9" spans="2:9" ht="20.100000000000001" customHeight="1" x14ac:dyDescent="0.25">
      <c r="B9" s="208" t="s">
        <v>52</v>
      </c>
      <c r="C9" s="208"/>
      <c r="D9" s="208"/>
      <c r="E9" s="58">
        <v>6</v>
      </c>
      <c r="F9" s="63">
        <v>-10255813</v>
      </c>
      <c r="G9" s="56"/>
      <c r="H9" s="162">
        <v>-9095528</v>
      </c>
      <c r="I9" s="44"/>
    </row>
    <row r="10" spans="2:9" ht="20.100000000000001" customHeight="1" x14ac:dyDescent="0.25">
      <c r="B10" s="208" t="s">
        <v>53</v>
      </c>
      <c r="C10" s="208"/>
      <c r="D10" s="208"/>
      <c r="E10" s="58">
        <v>7</v>
      </c>
      <c r="F10" s="60">
        <v>-3799150</v>
      </c>
      <c r="G10" s="56"/>
      <c r="H10" s="164">
        <v>-2977034</v>
      </c>
      <c r="I10" s="44"/>
    </row>
    <row r="11" spans="2:9" ht="20.100000000000001" customHeight="1" x14ac:dyDescent="0.25">
      <c r="B11" s="216" t="s">
        <v>54</v>
      </c>
      <c r="C11" s="216"/>
      <c r="D11" s="216"/>
      <c r="E11" s="58"/>
      <c r="F11" s="64">
        <f>SUM(F8:F10)</f>
        <v>3272809</v>
      </c>
      <c r="G11" s="65"/>
      <c r="H11" s="64">
        <f>SUM(H8:H10)</f>
        <v>4129847</v>
      </c>
      <c r="I11" s="50"/>
    </row>
    <row r="12" spans="2:9" ht="20.100000000000001" customHeight="1" x14ac:dyDescent="0.25">
      <c r="B12" s="208" t="s">
        <v>55</v>
      </c>
      <c r="C12" s="208"/>
      <c r="D12" s="208"/>
      <c r="E12" s="58">
        <v>8</v>
      </c>
      <c r="F12" s="63">
        <v>-1451091</v>
      </c>
      <c r="G12" s="56"/>
      <c r="H12" s="162">
        <v>-1326254</v>
      </c>
      <c r="I12" s="44"/>
    </row>
    <row r="13" spans="2:9" ht="20.100000000000001" customHeight="1" x14ac:dyDescent="0.25">
      <c r="B13" s="208" t="s">
        <v>56</v>
      </c>
      <c r="C13" s="208"/>
      <c r="D13" s="208"/>
      <c r="E13" s="58"/>
      <c r="F13" s="63">
        <v>185039</v>
      </c>
      <c r="G13" s="56"/>
      <c r="H13" s="162">
        <v>-374197</v>
      </c>
      <c r="I13" s="44"/>
    </row>
    <row r="14" spans="2:9" ht="20.100000000000001" customHeight="1" x14ac:dyDescent="0.25">
      <c r="B14" s="208" t="s">
        <v>57</v>
      </c>
      <c r="C14" s="208"/>
      <c r="D14" s="208"/>
      <c r="E14" s="58"/>
      <c r="F14" s="63">
        <v>106642</v>
      </c>
      <c r="G14" s="56"/>
      <c r="H14" s="162">
        <v>30169</v>
      </c>
      <c r="I14" s="44"/>
    </row>
    <row r="15" spans="2:9" ht="20.100000000000001" customHeight="1" x14ac:dyDescent="0.25">
      <c r="B15" s="208" t="s">
        <v>58</v>
      </c>
      <c r="C15" s="208"/>
      <c r="D15" s="208"/>
      <c r="E15" s="58">
        <v>9</v>
      </c>
      <c r="F15" s="60">
        <v>1151044</v>
      </c>
      <c r="G15" s="75"/>
      <c r="H15" s="162">
        <v>19271</v>
      </c>
      <c r="I15" s="44"/>
    </row>
    <row r="16" spans="2:9" ht="32.25" customHeight="1" thickBot="1" x14ac:dyDescent="0.3">
      <c r="B16" s="208" t="s">
        <v>59</v>
      </c>
      <c r="C16" s="208"/>
      <c r="D16" s="208"/>
      <c r="E16" s="58"/>
      <c r="F16" s="76">
        <f>SUM(F11:F15)</f>
        <v>3264443</v>
      </c>
      <c r="G16" s="67"/>
      <c r="H16" s="76">
        <f>SUM(H11:H15)</f>
        <v>2478836</v>
      </c>
      <c r="I16" s="44"/>
    </row>
    <row r="17" spans="2:9" ht="20.100000000000001" customHeight="1" x14ac:dyDescent="0.25">
      <c r="B17" s="215" t="s">
        <v>60</v>
      </c>
      <c r="C17" s="215"/>
      <c r="D17" s="215"/>
      <c r="E17" s="66"/>
      <c r="F17" s="63">
        <v>-282545</v>
      </c>
      <c r="G17" s="67"/>
      <c r="H17" s="162">
        <v>-318729</v>
      </c>
      <c r="I17" s="44"/>
    </row>
    <row r="18" spans="2:9" ht="20.100000000000001" customHeight="1" x14ac:dyDescent="0.25">
      <c r="B18" s="215" t="s">
        <v>61</v>
      </c>
      <c r="C18" s="215"/>
      <c r="D18" s="215"/>
      <c r="E18" s="58"/>
      <c r="F18" s="63">
        <f>F16+F17</f>
        <v>2981898</v>
      </c>
      <c r="G18" s="59"/>
      <c r="H18" s="63">
        <f>H16+H17</f>
        <v>2160107</v>
      </c>
      <c r="I18" s="44"/>
    </row>
    <row r="19" spans="2:9" ht="20.100000000000001" customHeight="1" x14ac:dyDescent="0.25">
      <c r="B19" s="215" t="s">
        <v>62</v>
      </c>
      <c r="C19" s="215"/>
      <c r="D19" s="215"/>
      <c r="E19" s="58"/>
      <c r="F19" s="63"/>
      <c r="G19" s="59"/>
      <c r="H19" s="165"/>
      <c r="I19" s="44"/>
    </row>
    <row r="20" spans="2:9" ht="20.100000000000001" customHeight="1" x14ac:dyDescent="0.25">
      <c r="B20" s="208" t="s">
        <v>63</v>
      </c>
      <c r="C20" s="208"/>
      <c r="D20" s="208"/>
      <c r="E20" s="58"/>
      <c r="F20" s="63">
        <v>-60078</v>
      </c>
      <c r="G20" s="59"/>
      <c r="H20" s="165">
        <v>30451</v>
      </c>
      <c r="I20" s="44"/>
    </row>
    <row r="21" spans="2:9" ht="20.100000000000001" customHeight="1" thickBot="1" x14ac:dyDescent="0.3">
      <c r="B21" t="s">
        <v>115</v>
      </c>
      <c r="E21" s="58"/>
      <c r="F21" s="77">
        <f>SUM(F20)</f>
        <v>-60078</v>
      </c>
      <c r="G21" s="67"/>
      <c r="H21" s="77">
        <f>SUM(H20+H19)</f>
        <v>30451</v>
      </c>
      <c r="I21" s="44"/>
    </row>
    <row r="22" spans="2:9" ht="20.100000000000001" customHeight="1" thickTop="1" x14ac:dyDescent="0.25">
      <c r="B22" s="208" t="s">
        <v>64</v>
      </c>
      <c r="C22" s="208"/>
      <c r="D22" s="208"/>
      <c r="E22" s="58"/>
      <c r="F22" s="63">
        <f>F18+F21</f>
        <v>2921820</v>
      </c>
      <c r="G22" s="75"/>
      <c r="H22" s="59">
        <f>H18+H21+1</f>
        <v>2190559</v>
      </c>
      <c r="I22" s="44"/>
    </row>
    <row r="23" spans="2:9" ht="20.100000000000001" customHeight="1" x14ac:dyDescent="0.25">
      <c r="B23" s="208"/>
      <c r="C23" s="208"/>
      <c r="D23" s="208"/>
      <c r="E23" s="58"/>
      <c r="F23" s="63"/>
      <c r="G23" s="67"/>
      <c r="H23" s="63"/>
      <c r="I23" s="44"/>
    </row>
    <row r="24" spans="2:9" ht="20.100000000000001" customHeight="1" x14ac:dyDescent="0.25">
      <c r="B24" s="207"/>
      <c r="C24" s="207"/>
      <c r="D24" s="207"/>
      <c r="E24" s="58"/>
      <c r="F24" s="68"/>
      <c r="G24" s="75"/>
      <c r="H24" s="69"/>
      <c r="I24" s="44"/>
    </row>
    <row r="25" spans="2:9" ht="20.100000000000001" customHeight="1" x14ac:dyDescent="0.25">
      <c r="B25" s="207" t="s">
        <v>65</v>
      </c>
      <c r="C25" s="207"/>
      <c r="D25" s="207"/>
      <c r="E25" s="58"/>
      <c r="F25" s="63">
        <f>F18/3148.271</f>
        <v>947.1541681132278</v>
      </c>
      <c r="G25" s="59"/>
      <c r="H25" s="57">
        <v>686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x14ac:dyDescent="0.25">
      <c r="B27" s="213" t="s">
        <v>44</v>
      </c>
      <c r="C27" s="213"/>
      <c r="D27" s="213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98" t="s">
        <v>140</v>
      </c>
      <c r="C30" s="198"/>
      <c r="D30" s="214" t="s">
        <v>45</v>
      </c>
      <c r="E30" s="214"/>
      <c r="F30" s="201" t="s">
        <v>141</v>
      </c>
      <c r="G30" s="202"/>
      <c r="H30" s="202"/>
      <c r="I30" s="38"/>
    </row>
    <row r="31" spans="2:9" ht="15.75" x14ac:dyDescent="0.25">
      <c r="B31" s="199" t="s">
        <v>114</v>
      </c>
      <c r="C31" s="199"/>
      <c r="D31" s="72" t="s">
        <v>46</v>
      </c>
      <c r="E31" s="47"/>
      <c r="F31" s="18" t="s">
        <v>130</v>
      </c>
      <c r="G31" s="28"/>
      <c r="H31" s="16"/>
      <c r="I31" s="53"/>
    </row>
    <row r="32" spans="2:9" x14ac:dyDescent="0.25">
      <c r="B32" s="73"/>
      <c r="C32" s="36"/>
      <c r="D32" s="72" t="s">
        <v>47</v>
      </c>
      <c r="E32" s="36"/>
      <c r="F32" s="40"/>
      <c r="G32" s="36"/>
      <c r="H32" s="36"/>
      <c r="I32" s="36"/>
    </row>
  </sheetData>
  <mergeCells count="30">
    <mergeCell ref="B31:C31"/>
    <mergeCell ref="B19:D19"/>
    <mergeCell ref="B15:D15"/>
    <mergeCell ref="B10:D10"/>
    <mergeCell ref="B18:D18"/>
    <mergeCell ref="B11:D11"/>
    <mergeCell ref="B16:D16"/>
    <mergeCell ref="B12:D12"/>
    <mergeCell ref="F30:H30"/>
    <mergeCell ref="B30:C30"/>
    <mergeCell ref="B27:D27"/>
    <mergeCell ref="D30:E30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" style="124" customWidth="1"/>
    <col min="5" max="5" width="5.42578125" style="124" customWidth="1"/>
    <col min="6" max="6" width="16.5703125" style="124" customWidth="1"/>
    <col min="11" max="11" width="11" bestFit="1" customWidth="1"/>
  </cols>
  <sheetData>
    <row r="1" spans="1:6" x14ac:dyDescent="0.25">
      <c r="A1" s="218" t="s">
        <v>0</v>
      </c>
      <c r="B1" s="218"/>
      <c r="C1" s="218"/>
      <c r="D1" s="152"/>
      <c r="E1" s="152"/>
      <c r="F1" s="152"/>
    </row>
    <row r="2" spans="1:6" ht="38.25" customHeight="1" x14ac:dyDescent="0.25">
      <c r="A2" s="224" t="s">
        <v>145</v>
      </c>
      <c r="B2" s="224"/>
      <c r="C2" s="224"/>
      <c r="D2" s="223" t="s">
        <v>1</v>
      </c>
      <c r="E2" s="223"/>
      <c r="F2" s="223"/>
    </row>
    <row r="3" spans="1:6" ht="34.5" customHeight="1" x14ac:dyDescent="0.25">
      <c r="A3" s="225" t="s">
        <v>66</v>
      </c>
      <c r="B3" s="225"/>
      <c r="C3" s="225"/>
      <c r="D3" s="101" t="s">
        <v>143</v>
      </c>
      <c r="E3" s="153"/>
      <c r="F3" s="101" t="s">
        <v>144</v>
      </c>
    </row>
    <row r="4" spans="1:6" ht="27.75" customHeight="1" x14ac:dyDescent="0.25">
      <c r="A4" s="99"/>
      <c r="B4" s="220" t="s">
        <v>67</v>
      </c>
      <c r="C4" s="220"/>
      <c r="D4" s="181">
        <v>3264443</v>
      </c>
      <c r="E4" s="102"/>
      <c r="F4" s="166">
        <v>2478836</v>
      </c>
    </row>
    <row r="5" spans="1:6" x14ac:dyDescent="0.25">
      <c r="A5" s="220" t="s">
        <v>68</v>
      </c>
      <c r="B5" s="220"/>
      <c r="C5" s="220"/>
      <c r="D5" s="181"/>
      <c r="E5" s="102"/>
      <c r="F5" s="102"/>
    </row>
    <row r="6" spans="1:6" ht="15" customHeight="1" x14ac:dyDescent="0.25">
      <c r="A6" s="99"/>
      <c r="B6" s="99"/>
      <c r="C6" s="143" t="s">
        <v>69</v>
      </c>
      <c r="D6" s="181">
        <v>1530226</v>
      </c>
      <c r="E6" s="102"/>
      <c r="F6" s="166">
        <v>1656164</v>
      </c>
    </row>
    <row r="7" spans="1:6" ht="15" customHeight="1" x14ac:dyDescent="0.25">
      <c r="A7" s="99"/>
      <c r="B7" s="99"/>
      <c r="C7" s="143" t="s">
        <v>70</v>
      </c>
      <c r="D7" s="181">
        <v>1451091</v>
      </c>
      <c r="E7" s="102"/>
      <c r="F7" s="166">
        <v>1326254</v>
      </c>
    </row>
    <row r="8" spans="1:6" ht="15" customHeight="1" x14ac:dyDescent="0.25">
      <c r="A8" s="99"/>
      <c r="B8" s="99"/>
      <c r="C8" s="143" t="s">
        <v>71</v>
      </c>
      <c r="D8" s="181">
        <v>-185039</v>
      </c>
      <c r="E8" s="102"/>
      <c r="F8" s="166">
        <v>374197</v>
      </c>
    </row>
    <row r="9" spans="1:6" ht="15" customHeight="1" x14ac:dyDescent="0.25">
      <c r="A9" s="99"/>
      <c r="B9" s="99"/>
      <c r="C9" s="143" t="s">
        <v>134</v>
      </c>
      <c r="D9" s="181">
        <v>-2168</v>
      </c>
      <c r="E9" s="102"/>
      <c r="F9" s="102">
        <v>0</v>
      </c>
    </row>
    <row r="10" spans="1:6" ht="15" customHeight="1" x14ac:dyDescent="0.25">
      <c r="A10" s="99"/>
      <c r="B10" s="99"/>
      <c r="C10" s="143" t="s">
        <v>72</v>
      </c>
      <c r="D10" s="181">
        <v>-978901</v>
      </c>
      <c r="E10" s="102"/>
      <c r="F10" s="166">
        <v>-27073</v>
      </c>
    </row>
    <row r="11" spans="1:6" ht="15" hidden="1" customHeight="1" x14ac:dyDescent="0.25">
      <c r="A11" s="99"/>
      <c r="B11" s="99"/>
      <c r="C11" s="143" t="s">
        <v>116</v>
      </c>
      <c r="D11" s="181"/>
      <c r="E11" s="102"/>
      <c r="F11" s="102">
        <v>0</v>
      </c>
    </row>
    <row r="12" spans="1:6" ht="15" customHeight="1" x14ac:dyDescent="0.25">
      <c r="A12" s="99"/>
      <c r="B12" s="99"/>
      <c r="C12" s="143" t="s">
        <v>73</v>
      </c>
      <c r="D12" s="181">
        <v>-627143</v>
      </c>
      <c r="E12" s="102"/>
      <c r="F12" s="166">
        <v>-540287</v>
      </c>
    </row>
    <row r="13" spans="1:6" ht="15.75" customHeight="1" thickBot="1" x14ac:dyDescent="0.3">
      <c r="A13" s="99"/>
      <c r="B13" s="99"/>
      <c r="C13" s="143" t="s">
        <v>74</v>
      </c>
      <c r="D13" s="181">
        <v>-106642</v>
      </c>
      <c r="E13" s="102"/>
      <c r="F13" s="166">
        <v>-30169</v>
      </c>
    </row>
    <row r="14" spans="1:6" ht="30.75" customHeight="1" thickBot="1" x14ac:dyDescent="0.3">
      <c r="A14" s="99"/>
      <c r="B14" s="220" t="s">
        <v>75</v>
      </c>
      <c r="C14" s="220"/>
      <c r="D14" s="182">
        <f>SUM(D4:D13)</f>
        <v>4345867</v>
      </c>
      <c r="E14" s="145"/>
      <c r="F14" s="103">
        <f>SUM(F4:F13)</f>
        <v>5237922</v>
      </c>
    </row>
    <row r="15" spans="1:6" x14ac:dyDescent="0.25">
      <c r="A15" s="99"/>
      <c r="B15" s="99"/>
      <c r="C15" s="144"/>
      <c r="D15" s="102"/>
      <c r="E15" s="87"/>
      <c r="F15" s="154"/>
    </row>
    <row r="16" spans="1:6" ht="15" customHeight="1" x14ac:dyDescent="0.25">
      <c r="A16" s="99"/>
      <c r="B16" s="99"/>
      <c r="C16" s="143" t="s">
        <v>76</v>
      </c>
      <c r="D16" s="102">
        <v>-2337411</v>
      </c>
      <c r="E16" s="102"/>
      <c r="F16" s="102">
        <v>-2288843</v>
      </c>
    </row>
    <row r="17" spans="1:7" ht="15" customHeight="1" x14ac:dyDescent="0.25">
      <c r="A17" s="99"/>
      <c r="B17" s="99"/>
      <c r="C17" s="143" t="s">
        <v>77</v>
      </c>
      <c r="D17" s="102">
        <v>-161287</v>
      </c>
      <c r="E17" s="102"/>
      <c r="F17" s="102">
        <v>524382</v>
      </c>
    </row>
    <row r="18" spans="1:7" ht="15" customHeight="1" x14ac:dyDescent="0.25">
      <c r="A18" s="99"/>
      <c r="B18" s="99"/>
      <c r="C18" s="143" t="s">
        <v>78</v>
      </c>
      <c r="D18" s="102">
        <v>375742</v>
      </c>
      <c r="E18" s="102"/>
      <c r="F18" s="102">
        <v>-90614</v>
      </c>
    </row>
    <row r="19" spans="1:7" ht="30.75" customHeight="1" x14ac:dyDescent="0.25">
      <c r="A19" s="99"/>
      <c r="B19" s="99"/>
      <c r="C19" s="169" t="s">
        <v>135</v>
      </c>
      <c r="D19" s="102"/>
      <c r="E19" s="102"/>
      <c r="F19" s="102">
        <v>0</v>
      </c>
    </row>
    <row r="20" spans="1:7" ht="15" customHeight="1" x14ac:dyDescent="0.25">
      <c r="A20" s="99"/>
      <c r="B20" s="99"/>
      <c r="C20" s="143" t="s">
        <v>79</v>
      </c>
      <c r="D20" s="102">
        <v>-133046</v>
      </c>
      <c r="E20" s="102"/>
      <c r="F20" s="102">
        <v>-430897</v>
      </c>
    </row>
    <row r="21" spans="1:7" ht="15" customHeight="1" x14ac:dyDescent="0.25">
      <c r="A21" s="99"/>
      <c r="B21" s="99"/>
      <c r="C21" s="143" t="s">
        <v>80</v>
      </c>
      <c r="D21" s="102">
        <v>2458096</v>
      </c>
      <c r="E21" s="102"/>
      <c r="F21" s="102">
        <v>285520</v>
      </c>
    </row>
    <row r="22" spans="1:7" ht="15" customHeight="1" x14ac:dyDescent="0.25">
      <c r="A22" s="99"/>
      <c r="B22" s="99"/>
      <c r="C22" s="143" t="s">
        <v>81</v>
      </c>
      <c r="D22" s="102">
        <v>-128880</v>
      </c>
      <c r="E22" s="102"/>
      <c r="F22" s="102">
        <v>-594342</v>
      </c>
    </row>
    <row r="23" spans="1:7" ht="29.25" customHeight="1" x14ac:dyDescent="0.25">
      <c r="A23" s="99"/>
      <c r="B23" s="99"/>
      <c r="C23" s="143" t="s">
        <v>82</v>
      </c>
      <c r="D23" s="102">
        <v>912054</v>
      </c>
      <c r="E23" s="102"/>
      <c r="F23" s="102">
        <v>45990</v>
      </c>
    </row>
    <row r="24" spans="1:7" ht="15.75" customHeight="1" thickBot="1" x14ac:dyDescent="0.3">
      <c r="A24" s="99"/>
      <c r="B24" s="220" t="s">
        <v>83</v>
      </c>
      <c r="C24" s="220"/>
      <c r="D24" s="170">
        <f>SUM(D14:D23)</f>
        <v>5331135</v>
      </c>
      <c r="E24" s="145"/>
      <c r="F24" s="170">
        <f>SUM(F14:F23)</f>
        <v>2689118</v>
      </c>
    </row>
    <row r="25" spans="1:7" ht="15" customHeight="1" x14ac:dyDescent="0.25">
      <c r="A25" s="99"/>
      <c r="B25" s="99"/>
      <c r="C25" s="143" t="s">
        <v>84</v>
      </c>
      <c r="D25" s="102">
        <v>-1510826</v>
      </c>
      <c r="E25" s="87"/>
      <c r="F25" s="155">
        <v>-1446793</v>
      </c>
    </row>
    <row r="26" spans="1:7" ht="15.75" customHeight="1" thickBot="1" x14ac:dyDescent="0.3">
      <c r="A26" s="99"/>
      <c r="B26" s="99"/>
      <c r="C26" s="143" t="s">
        <v>85</v>
      </c>
      <c r="D26" s="167">
        <v>-282545</v>
      </c>
      <c r="E26" s="87"/>
      <c r="F26" s="156">
        <v>-380845</v>
      </c>
    </row>
    <row r="27" spans="1:7" ht="32.25" customHeight="1" thickBot="1" x14ac:dyDescent="0.3">
      <c r="A27" s="149"/>
      <c r="B27" s="217" t="s">
        <v>126</v>
      </c>
      <c r="C27" s="217"/>
      <c r="D27" s="146">
        <f>SUM(D24:D26)</f>
        <v>3537764</v>
      </c>
      <c r="E27" s="145"/>
      <c r="F27" s="146">
        <f>SUM(F24:F26)</f>
        <v>861480</v>
      </c>
      <c r="G27" s="88"/>
    </row>
    <row r="28" spans="1:7" x14ac:dyDescent="0.25">
      <c r="A28" s="222" t="s">
        <v>86</v>
      </c>
      <c r="B28" s="222"/>
      <c r="C28" s="222"/>
      <c r="D28" s="157"/>
      <c r="E28" s="158"/>
      <c r="F28" s="152"/>
      <c r="G28" s="78"/>
    </row>
    <row r="29" spans="1:7" ht="15" customHeight="1" x14ac:dyDescent="0.25">
      <c r="A29" s="99"/>
      <c r="B29" s="99"/>
      <c r="C29" s="149" t="s">
        <v>87</v>
      </c>
      <c r="D29" s="102">
        <v>-23615248</v>
      </c>
      <c r="E29" s="87"/>
      <c r="F29" s="102">
        <v>-11564800</v>
      </c>
      <c r="G29" s="78"/>
    </row>
    <row r="30" spans="1:7" ht="30" customHeight="1" x14ac:dyDescent="0.25">
      <c r="A30" s="99"/>
      <c r="B30" s="99"/>
      <c r="C30" s="149" t="s">
        <v>88</v>
      </c>
      <c r="D30" s="102">
        <v>46263</v>
      </c>
      <c r="E30" s="87"/>
      <c r="F30" s="102">
        <v>7802</v>
      </c>
      <c r="G30" s="78"/>
    </row>
    <row r="31" spans="1:7" ht="15" hidden="1" customHeight="1" x14ac:dyDescent="0.25">
      <c r="A31" s="99"/>
      <c r="B31" s="99"/>
      <c r="C31" s="102" t="s">
        <v>89</v>
      </c>
      <c r="D31" s="102"/>
      <c r="E31" s="87"/>
      <c r="F31" s="102"/>
      <c r="G31" s="78"/>
    </row>
    <row r="32" spans="1:7" ht="29.25" hidden="1" customHeight="1" x14ac:dyDescent="0.25">
      <c r="A32" s="99"/>
      <c r="B32" s="99"/>
      <c r="C32" s="150" t="s">
        <v>90</v>
      </c>
      <c r="D32" s="102"/>
      <c r="E32" s="87"/>
      <c r="F32" s="102"/>
      <c r="G32" s="78"/>
    </row>
    <row r="33" spans="1:8" ht="28.5" customHeight="1" x14ac:dyDescent="0.25">
      <c r="A33" s="99"/>
      <c r="B33" s="99"/>
      <c r="C33" s="150" t="s">
        <v>91</v>
      </c>
      <c r="D33" s="102">
        <v>17607237</v>
      </c>
      <c r="E33" s="87"/>
      <c r="F33" s="102">
        <v>4996613</v>
      </c>
      <c r="G33" s="78"/>
    </row>
    <row r="34" spans="1:8" hidden="1" x14ac:dyDescent="0.25">
      <c r="A34" s="100"/>
      <c r="B34" s="100"/>
      <c r="C34" s="151" t="s">
        <v>92</v>
      </c>
      <c r="D34" s="102"/>
      <c r="E34" s="145"/>
      <c r="F34" s="102"/>
      <c r="G34" s="86"/>
    </row>
    <row r="35" spans="1:8" hidden="1" x14ac:dyDescent="0.25">
      <c r="A35" s="100"/>
      <c r="B35" s="100"/>
      <c r="C35" s="151" t="s">
        <v>93</v>
      </c>
      <c r="D35" s="102"/>
      <c r="E35" s="145"/>
      <c r="F35" s="102"/>
      <c r="G35" s="86"/>
    </row>
    <row r="36" spans="1:8" ht="15" customHeight="1" x14ac:dyDescent="0.25">
      <c r="A36" s="99"/>
      <c r="B36" s="99"/>
      <c r="C36" s="149" t="s">
        <v>94</v>
      </c>
      <c r="D36" s="102">
        <v>-6274980</v>
      </c>
      <c r="E36" s="87"/>
      <c r="F36" s="102">
        <v>0</v>
      </c>
      <c r="G36" s="78"/>
    </row>
    <row r="37" spans="1:8" ht="15" customHeight="1" x14ac:dyDescent="0.25">
      <c r="A37" s="99"/>
      <c r="B37" s="99"/>
      <c r="C37" s="149" t="s">
        <v>95</v>
      </c>
      <c r="D37" s="161">
        <v>6178000</v>
      </c>
      <c r="E37" s="87"/>
      <c r="F37" s="102">
        <v>91531</v>
      </c>
      <c r="G37" s="78"/>
    </row>
    <row r="38" spans="1:8" ht="15" customHeight="1" x14ac:dyDescent="0.25">
      <c r="A38" s="99"/>
      <c r="B38" s="99"/>
      <c r="C38" s="149" t="s">
        <v>96</v>
      </c>
      <c r="D38" s="102">
        <v>4055</v>
      </c>
      <c r="E38" s="87"/>
      <c r="F38" s="102">
        <v>0</v>
      </c>
      <c r="G38" s="78"/>
    </row>
    <row r="39" spans="1:8" ht="28.5" customHeight="1" thickBot="1" x14ac:dyDescent="0.3">
      <c r="A39" s="99"/>
      <c r="B39" s="99"/>
      <c r="C39" s="149" t="s">
        <v>97</v>
      </c>
      <c r="D39" s="185">
        <v>-3306492</v>
      </c>
      <c r="E39" s="87"/>
      <c r="F39" s="155">
        <v>-1077291</v>
      </c>
      <c r="G39" s="78"/>
    </row>
    <row r="40" spans="1:8" x14ac:dyDescent="0.25">
      <c r="A40" s="99"/>
      <c r="B40" s="99"/>
      <c r="C40" s="143"/>
      <c r="D40" s="227">
        <f>SUM(D29:D39)</f>
        <v>-9361165</v>
      </c>
      <c r="E40" s="226"/>
      <c r="F40" s="227">
        <f>SUM(F29:F39)</f>
        <v>-7546145</v>
      </c>
      <c r="G40" s="86"/>
    </row>
    <row r="41" spans="1:8" ht="34.5" customHeight="1" thickBot="1" x14ac:dyDescent="0.3">
      <c r="A41" s="99"/>
      <c r="B41" s="220" t="s">
        <v>137</v>
      </c>
      <c r="C41" s="220"/>
      <c r="D41" s="228"/>
      <c r="E41" s="226"/>
      <c r="F41" s="228"/>
      <c r="G41" s="86"/>
      <c r="H41" s="115"/>
    </row>
    <row r="42" spans="1:8" x14ac:dyDescent="0.25">
      <c r="A42" s="229" t="s">
        <v>98</v>
      </c>
      <c r="B42" s="229"/>
      <c r="C42" s="229"/>
      <c r="D42" s="102"/>
      <c r="E42" s="87"/>
      <c r="F42" s="152"/>
      <c r="G42" s="86"/>
    </row>
    <row r="43" spans="1:8" ht="15" customHeight="1" x14ac:dyDescent="0.25">
      <c r="A43" s="99"/>
      <c r="B43" s="99"/>
      <c r="C43" s="141" t="s">
        <v>99</v>
      </c>
      <c r="D43" s="102">
        <v>-15962372</v>
      </c>
      <c r="E43" s="87"/>
      <c r="F43" s="102">
        <v>-14410734</v>
      </c>
      <c r="G43" s="86"/>
    </row>
    <row r="44" spans="1:8" ht="15" hidden="1" customHeight="1" x14ac:dyDescent="0.25">
      <c r="A44" s="99"/>
      <c r="B44" s="99"/>
      <c r="C44" s="141" t="s">
        <v>100</v>
      </c>
      <c r="D44" s="102"/>
      <c r="E44" s="87"/>
      <c r="F44" s="102"/>
      <c r="G44" s="86"/>
    </row>
    <row r="45" spans="1:8" ht="15" customHeight="1" x14ac:dyDescent="0.25">
      <c r="A45" s="99"/>
      <c r="B45" s="99"/>
      <c r="C45" s="141" t="s">
        <v>101</v>
      </c>
      <c r="D45" s="102">
        <v>-700018</v>
      </c>
      <c r="E45" s="87"/>
      <c r="F45" s="102">
        <v>-465000</v>
      </c>
      <c r="G45" s="86"/>
    </row>
    <row r="46" spans="1:8" ht="15" hidden="1" customHeight="1" x14ac:dyDescent="0.25">
      <c r="A46" s="99"/>
      <c r="B46" s="99"/>
      <c r="C46" s="141" t="s">
        <v>102</v>
      </c>
      <c r="D46" s="102"/>
      <c r="E46" s="87"/>
      <c r="F46" s="102"/>
      <c r="G46" s="86"/>
    </row>
    <row r="47" spans="1:8" ht="15.75" customHeight="1" thickBot="1" x14ac:dyDescent="0.3">
      <c r="A47" s="99"/>
      <c r="B47" s="99"/>
      <c r="C47" s="141" t="s">
        <v>103</v>
      </c>
      <c r="D47" s="102">
        <v>21181828</v>
      </c>
      <c r="E47" s="87"/>
      <c r="F47" s="102">
        <v>7758160</v>
      </c>
      <c r="G47" s="86"/>
    </row>
    <row r="48" spans="1:8" x14ac:dyDescent="0.25">
      <c r="A48" s="99"/>
      <c r="B48" s="99"/>
      <c r="C48" s="143"/>
      <c r="D48" s="227">
        <f>SUM(D43:D47)</f>
        <v>4519438</v>
      </c>
      <c r="E48" s="226"/>
      <c r="F48" s="227">
        <f>F43+F44+F46+F47+F45</f>
        <v>-7117574</v>
      </c>
      <c r="G48" s="86"/>
    </row>
    <row r="49" spans="1:11" ht="33.75" customHeight="1" thickBot="1" x14ac:dyDescent="0.3">
      <c r="A49" s="99"/>
      <c r="B49" s="221" t="s">
        <v>133</v>
      </c>
      <c r="C49" s="221"/>
      <c r="D49" s="230"/>
      <c r="E49" s="231"/>
      <c r="F49" s="230"/>
      <c r="G49" s="86"/>
    </row>
    <row r="50" spans="1:11" ht="15.75" thickBot="1" x14ac:dyDescent="0.3">
      <c r="A50" s="99"/>
      <c r="B50" s="99"/>
      <c r="G50" s="86"/>
      <c r="K50" s="115"/>
    </row>
    <row r="51" spans="1:11" ht="15.75" thickBot="1" x14ac:dyDescent="0.3">
      <c r="A51" s="219" t="s">
        <v>105</v>
      </c>
      <c r="B51" s="219"/>
      <c r="C51" s="219"/>
      <c r="D51" s="103">
        <f>D48+D40+D27</f>
        <v>-1303963</v>
      </c>
      <c r="E51" s="145"/>
      <c r="F51" s="103">
        <f>F48+F40+F27</f>
        <v>-13802239</v>
      </c>
      <c r="G51" s="78"/>
      <c r="H51" s="78"/>
    </row>
    <row r="52" spans="1:11" ht="15.75" thickBot="1" x14ac:dyDescent="0.3">
      <c r="A52" s="219" t="s">
        <v>106</v>
      </c>
      <c r="B52" s="219"/>
      <c r="C52" s="219"/>
      <c r="D52" s="146">
        <v>5236437</v>
      </c>
      <c r="E52" s="87"/>
      <c r="F52" s="103">
        <v>15552359</v>
      </c>
      <c r="G52" s="78"/>
      <c r="H52" s="78"/>
    </row>
    <row r="53" spans="1:11" ht="15.75" customHeight="1" thickBot="1" x14ac:dyDescent="0.3">
      <c r="A53" s="114"/>
      <c r="B53" s="114"/>
      <c r="C53" s="142" t="s">
        <v>104</v>
      </c>
      <c r="D53" s="146">
        <v>-15694</v>
      </c>
      <c r="E53" s="87"/>
      <c r="F53" s="146">
        <v>-463416</v>
      </c>
      <c r="G53" s="78"/>
      <c r="H53" s="78"/>
    </row>
    <row r="54" spans="1:11" ht="15.75" thickBot="1" x14ac:dyDescent="0.3">
      <c r="A54" s="219" t="s">
        <v>107</v>
      </c>
      <c r="B54" s="219"/>
      <c r="C54" s="219"/>
      <c r="D54" s="104">
        <f>D52+D51+D53</f>
        <v>3916780</v>
      </c>
      <c r="E54" s="145"/>
      <c r="F54" s="104">
        <f>F52+F51+F53</f>
        <v>1286704</v>
      </c>
      <c r="G54" s="78"/>
      <c r="H54" s="78"/>
    </row>
    <row r="55" spans="1:11" ht="15.75" thickTop="1" x14ac:dyDescent="0.25">
      <c r="A55" s="91"/>
      <c r="B55" s="91"/>
      <c r="C55" s="91"/>
      <c r="D55" s="102"/>
      <c r="E55" s="145"/>
      <c r="F55" s="102"/>
      <c r="G55" s="78"/>
      <c r="H55" s="78"/>
    </row>
    <row r="56" spans="1:11" x14ac:dyDescent="0.25">
      <c r="A56" s="89"/>
      <c r="B56" s="79"/>
      <c r="C56" s="79"/>
      <c r="D56" s="183">
        <f>D54-Баланс!F22</f>
        <v>0</v>
      </c>
      <c r="E56" s="82"/>
      <c r="F56" s="105"/>
      <c r="G56" s="95"/>
      <c r="H56" s="96"/>
    </row>
    <row r="57" spans="1:11" ht="15.75" x14ac:dyDescent="0.25">
      <c r="B57" s="213" t="s">
        <v>44</v>
      </c>
      <c r="C57" s="213"/>
      <c r="D57" s="213"/>
      <c r="E57" s="45"/>
      <c r="F57" s="46"/>
      <c r="G57" s="36"/>
      <c r="H57" s="36"/>
      <c r="I57" s="53"/>
    </row>
    <row r="58" spans="1:11" x14ac:dyDescent="0.25">
      <c r="B58" s="37"/>
      <c r="C58" s="37"/>
      <c r="D58" s="37"/>
      <c r="E58" s="45"/>
      <c r="F58" s="46"/>
      <c r="G58" s="36"/>
      <c r="H58" s="36"/>
      <c r="I58" s="36"/>
    </row>
    <row r="59" spans="1:11" ht="15.75" x14ac:dyDescent="0.25">
      <c r="B59" s="70"/>
      <c r="C59" s="70"/>
      <c r="D59" s="70"/>
      <c r="E59" s="47"/>
      <c r="F59" s="71"/>
      <c r="G59" s="72"/>
      <c r="H59" s="49"/>
      <c r="I59" s="53"/>
    </row>
    <row r="60" spans="1:11" x14ac:dyDescent="0.25">
      <c r="B60" s="198" t="s">
        <v>140</v>
      </c>
      <c r="C60" s="198"/>
      <c r="D60" s="214" t="s">
        <v>45</v>
      </c>
      <c r="E60" s="214"/>
      <c r="F60" s="201" t="s">
        <v>141</v>
      </c>
      <c r="G60" s="202"/>
      <c r="H60" s="202"/>
      <c r="I60" s="38"/>
    </row>
    <row r="61" spans="1:11" ht="15.75" x14ac:dyDescent="0.25">
      <c r="B61" s="199" t="s">
        <v>114</v>
      </c>
      <c r="C61" s="199"/>
      <c r="D61" s="72" t="s">
        <v>46</v>
      </c>
      <c r="E61" s="47"/>
      <c r="F61" s="18" t="s">
        <v>129</v>
      </c>
      <c r="G61" s="28"/>
      <c r="H61" s="16"/>
      <c r="I61" s="53"/>
    </row>
    <row r="62" spans="1:11" x14ac:dyDescent="0.25">
      <c r="B62" s="73"/>
      <c r="C62" s="36"/>
      <c r="D62" s="72" t="s">
        <v>47</v>
      </c>
      <c r="E62" s="36"/>
      <c r="F62" s="40"/>
      <c r="G62" s="36"/>
      <c r="H62" s="36"/>
      <c r="I62" s="36"/>
    </row>
    <row r="63" spans="1:11" x14ac:dyDescent="0.25">
      <c r="A63" s="78"/>
      <c r="B63" s="78"/>
      <c r="C63" s="78"/>
      <c r="D63" s="152"/>
      <c r="E63" s="152"/>
      <c r="F63" s="152"/>
      <c r="G63" s="78"/>
      <c r="H63" s="78"/>
    </row>
    <row r="64" spans="1:11" x14ac:dyDescent="0.25">
      <c r="A64" s="78"/>
      <c r="B64" s="78"/>
      <c r="C64" s="78"/>
      <c r="D64" s="152"/>
      <c r="E64" s="152"/>
      <c r="F64" s="152"/>
      <c r="G64" s="78"/>
      <c r="H64" s="78"/>
    </row>
    <row r="65" spans="1:8" x14ac:dyDescent="0.25">
      <c r="A65" s="78"/>
      <c r="B65" s="78"/>
      <c r="C65" s="78"/>
      <c r="D65" s="152"/>
      <c r="E65" s="152"/>
      <c r="F65" s="152"/>
      <c r="G65" s="78"/>
      <c r="H65" s="78"/>
    </row>
    <row r="66" spans="1:8" x14ac:dyDescent="0.25">
      <c r="A66" s="78"/>
      <c r="B66" s="78"/>
      <c r="C66" s="78"/>
      <c r="D66" s="152"/>
      <c r="E66" s="152"/>
      <c r="F66" s="152"/>
      <c r="G66" s="78"/>
      <c r="H66" s="78"/>
    </row>
  </sheetData>
  <mergeCells count="27">
    <mergeCell ref="B61:C61"/>
    <mergeCell ref="B57:D57"/>
    <mergeCell ref="B60:C60"/>
    <mergeCell ref="D60:E60"/>
    <mergeCell ref="F60:H60"/>
    <mergeCell ref="A54:C54"/>
    <mergeCell ref="A28:C28"/>
    <mergeCell ref="D2:F2"/>
    <mergeCell ref="A2:C2"/>
    <mergeCell ref="A3:C3"/>
    <mergeCell ref="B4:C4"/>
    <mergeCell ref="A5:C5"/>
    <mergeCell ref="E40:E41"/>
    <mergeCell ref="F40:F41"/>
    <mergeCell ref="A42:C42"/>
    <mergeCell ref="D40:D41"/>
    <mergeCell ref="D48:D49"/>
    <mergeCell ref="E48:E49"/>
    <mergeCell ref="F48:F49"/>
    <mergeCell ref="B24:C24"/>
    <mergeCell ref="B27:C27"/>
    <mergeCell ref="A1:C1"/>
    <mergeCell ref="A51:C51"/>
    <mergeCell ref="A52:C52"/>
    <mergeCell ref="B14:C14"/>
    <mergeCell ref="B41:C41"/>
    <mergeCell ref="B49:C4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110"/>
      <c r="J1" s="110"/>
      <c r="K1" s="109"/>
      <c r="L1" s="110"/>
      <c r="M1" s="110"/>
      <c r="N1" s="109"/>
    </row>
    <row r="2" spans="1:15" ht="28.5" customHeight="1" x14ac:dyDescent="0.25">
      <c r="A2" s="234" t="s">
        <v>146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12"/>
      <c r="M2" s="111" t="s">
        <v>1</v>
      </c>
      <c r="N2" s="109"/>
    </row>
    <row r="3" spans="1:15" s="124" customFormat="1" ht="48.75" customHeight="1" thickBot="1" x14ac:dyDescent="0.3">
      <c r="A3" s="123"/>
      <c r="B3" s="130" t="s">
        <v>117</v>
      </c>
      <c r="C3" s="130"/>
      <c r="D3" s="130" t="s">
        <v>118</v>
      </c>
      <c r="E3" s="130"/>
      <c r="F3" s="130" t="s">
        <v>124</v>
      </c>
      <c r="G3" s="130"/>
      <c r="H3" s="130" t="s">
        <v>119</v>
      </c>
      <c r="I3" s="130"/>
      <c r="J3" s="130"/>
      <c r="K3" s="130" t="s">
        <v>120</v>
      </c>
      <c r="L3" s="130"/>
      <c r="M3" s="130" t="s">
        <v>121</v>
      </c>
      <c r="N3" s="130" t="s">
        <v>122</v>
      </c>
    </row>
    <row r="4" spans="1:15" ht="16.5" thickTop="1" thickBot="1" x14ac:dyDescent="0.3">
      <c r="A4" s="120" t="s">
        <v>131</v>
      </c>
      <c r="B4" s="104">
        <v>2787696</v>
      </c>
      <c r="C4" s="104"/>
      <c r="D4" s="104">
        <v>-149709</v>
      </c>
      <c r="E4" s="104"/>
      <c r="F4" s="104">
        <v>-947400</v>
      </c>
      <c r="G4" s="104"/>
      <c r="H4" s="104">
        <v>3329063</v>
      </c>
      <c r="I4" s="104"/>
      <c r="J4" s="104"/>
      <c r="K4" s="104">
        <v>-372836</v>
      </c>
      <c r="L4" s="104"/>
      <c r="M4" s="104">
        <v>8855542</v>
      </c>
      <c r="N4" s="104">
        <f>SUM(B4:M4)</f>
        <v>13502356</v>
      </c>
      <c r="O4" s="115"/>
    </row>
    <row r="5" spans="1:15" ht="15.75" thickTop="1" x14ac:dyDescent="0.25">
      <c r="A5" s="120" t="s">
        <v>108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02">
        <v>2981898</v>
      </c>
      <c r="N5" s="102">
        <f>SUM(B5:M5)</f>
        <v>2981898</v>
      </c>
      <c r="O5" s="115"/>
    </row>
    <row r="6" spans="1:15" x14ac:dyDescent="0.25">
      <c r="A6" s="120" t="s">
        <v>136</v>
      </c>
      <c r="B6" s="126" t="s">
        <v>123</v>
      </c>
      <c r="C6" s="125"/>
      <c r="D6" s="126" t="s">
        <v>123</v>
      </c>
      <c r="E6" s="125"/>
      <c r="F6" s="126" t="s">
        <v>123</v>
      </c>
      <c r="G6" s="125"/>
      <c r="H6" s="126" t="s">
        <v>123</v>
      </c>
      <c r="I6" s="125"/>
      <c r="J6" s="125"/>
      <c r="K6" s="126" t="s">
        <v>123</v>
      </c>
      <c r="L6" s="125"/>
      <c r="M6" s="102">
        <v>-1495994</v>
      </c>
      <c r="N6" s="102">
        <f>SUM(B6:M6)</f>
        <v>-1495994</v>
      </c>
      <c r="O6" s="115"/>
    </row>
    <row r="7" spans="1:15" ht="30" x14ac:dyDescent="0.25">
      <c r="A7" s="120" t="s">
        <v>109</v>
      </c>
      <c r="B7" s="127" t="s">
        <v>123</v>
      </c>
      <c r="C7" s="125"/>
      <c r="D7" s="126"/>
      <c r="E7" s="125"/>
      <c r="F7" s="126" t="s">
        <v>123</v>
      </c>
      <c r="G7" s="125"/>
      <c r="H7" s="126" t="s">
        <v>123</v>
      </c>
      <c r="I7" s="125"/>
      <c r="J7" s="125"/>
      <c r="K7" s="126" t="s">
        <v>123</v>
      </c>
      <c r="L7" s="125"/>
      <c r="M7" s="126"/>
      <c r="N7" s="126">
        <f t="shared" ref="N7:N9" si="0">SUM(B7:M7)</f>
        <v>0</v>
      </c>
      <c r="O7" s="115"/>
    </row>
    <row r="8" spans="1:15" x14ac:dyDescent="0.25">
      <c r="A8" s="120" t="s">
        <v>110</v>
      </c>
      <c r="B8" s="126" t="s">
        <v>123</v>
      </c>
      <c r="C8" s="125"/>
      <c r="D8" s="126" t="s">
        <v>123</v>
      </c>
      <c r="E8" s="125"/>
      <c r="F8" s="126" t="s">
        <v>123</v>
      </c>
      <c r="G8" s="125"/>
      <c r="H8" s="126">
        <v>4281805</v>
      </c>
      <c r="I8" s="125"/>
      <c r="J8" s="125"/>
      <c r="K8" s="126" t="s">
        <v>123</v>
      </c>
      <c r="L8" s="125"/>
      <c r="M8" s="126" t="s">
        <v>123</v>
      </c>
      <c r="N8" s="126">
        <f t="shared" si="0"/>
        <v>4281805</v>
      </c>
      <c r="O8" s="115"/>
    </row>
    <row r="9" spans="1:15" ht="45" x14ac:dyDescent="0.25">
      <c r="A9" s="120" t="s">
        <v>111</v>
      </c>
      <c r="B9" s="126" t="s">
        <v>123</v>
      </c>
      <c r="C9" s="125"/>
      <c r="D9" s="126" t="s">
        <v>123</v>
      </c>
      <c r="E9" s="125"/>
      <c r="F9" s="126" t="s">
        <v>123</v>
      </c>
      <c r="G9" s="125"/>
      <c r="H9" s="102" t="s">
        <v>123</v>
      </c>
      <c r="I9" s="102"/>
      <c r="J9" s="102"/>
      <c r="K9" s="102">
        <v>-60078</v>
      </c>
      <c r="L9" s="102"/>
      <c r="M9" s="102" t="s">
        <v>123</v>
      </c>
      <c r="N9" s="102">
        <f t="shared" si="0"/>
        <v>-60078</v>
      </c>
      <c r="O9" s="115"/>
    </row>
    <row r="10" spans="1:15" ht="30.75" thickBot="1" x14ac:dyDescent="0.3">
      <c r="A10" s="120" t="s">
        <v>112</v>
      </c>
      <c r="B10" s="128" t="s">
        <v>123</v>
      </c>
      <c r="C10" s="129"/>
      <c r="D10" s="128" t="s">
        <v>123</v>
      </c>
      <c r="E10" s="129"/>
      <c r="F10" s="128" t="s">
        <v>123</v>
      </c>
      <c r="G10" s="129"/>
      <c r="H10" s="104">
        <v>-645604</v>
      </c>
      <c r="I10" s="104"/>
      <c r="J10" s="104"/>
      <c r="K10" s="104"/>
      <c r="L10" s="104"/>
      <c r="M10" s="104">
        <f>-H10</f>
        <v>645604</v>
      </c>
      <c r="N10" s="104"/>
      <c r="O10" s="115"/>
    </row>
    <row r="11" spans="1:15" ht="16.5" thickTop="1" thickBot="1" x14ac:dyDescent="0.3">
      <c r="A11" s="120" t="s">
        <v>147</v>
      </c>
      <c r="B11" s="104">
        <f>SUM(B4:B10)</f>
        <v>2787696</v>
      </c>
      <c r="C11" s="104"/>
      <c r="D11" s="104">
        <f>SUM(D4:D10)</f>
        <v>-149709</v>
      </c>
      <c r="E11" s="104"/>
      <c r="F11" s="104">
        <f>SUM(F4:F10)</f>
        <v>-947400</v>
      </c>
      <c r="G11" s="104"/>
      <c r="H11" s="104">
        <f>SUM(H4:H10)</f>
        <v>6965264</v>
      </c>
      <c r="I11" s="104"/>
      <c r="J11" s="104"/>
      <c r="K11" s="104">
        <f>SUM(K4:K10)</f>
        <v>-432914</v>
      </c>
      <c r="L11" s="104"/>
      <c r="M11" s="104">
        <f>SUM(M4:M10)</f>
        <v>10987050</v>
      </c>
      <c r="N11" s="104">
        <f>SUM(N4:N10)</f>
        <v>19209987</v>
      </c>
      <c r="O11" s="115"/>
    </row>
    <row r="12" spans="1:15" ht="15.75" thickTop="1" x14ac:dyDescent="0.25"/>
    <row r="13" spans="1:15" x14ac:dyDescent="0.25">
      <c r="A13" s="121"/>
      <c r="B13" s="235" t="s">
        <v>44</v>
      </c>
      <c r="C13" s="235"/>
      <c r="D13" s="235"/>
      <c r="E13" s="235"/>
      <c r="F13" s="235"/>
      <c r="G13" s="235"/>
      <c r="H13" s="82"/>
      <c r="I13" s="105"/>
      <c r="J13" s="96"/>
    </row>
    <row r="14" spans="1:15" x14ac:dyDescent="0.25">
      <c r="A14" s="89"/>
      <c r="B14" s="79"/>
      <c r="C14" s="79"/>
      <c r="D14" s="79"/>
      <c r="E14" s="83"/>
      <c r="F14" s="83"/>
      <c r="G14" s="105"/>
      <c r="H14" s="82"/>
      <c r="I14" s="105"/>
      <c r="J14" s="96"/>
    </row>
    <row r="15" spans="1:15" x14ac:dyDescent="0.25">
      <c r="A15" s="78"/>
      <c r="B15" s="92"/>
      <c r="C15" s="92"/>
      <c r="D15" s="92"/>
      <c r="E15" s="85"/>
      <c r="F15" s="98"/>
      <c r="G15" s="106"/>
      <c r="H15" s="85"/>
      <c r="I15" s="107"/>
      <c r="J15" s="186"/>
      <c r="K15" s="187"/>
    </row>
    <row r="16" spans="1:15" ht="15" customHeight="1" x14ac:dyDescent="0.25">
      <c r="A16" s="78"/>
      <c r="B16" s="236" t="s">
        <v>140</v>
      </c>
      <c r="C16" s="236"/>
      <c r="D16" s="236"/>
      <c r="E16" s="97"/>
      <c r="F16" s="237" t="s">
        <v>45</v>
      </c>
      <c r="G16" s="237"/>
      <c r="H16" s="97"/>
      <c r="I16" s="184" t="s">
        <v>141</v>
      </c>
      <c r="J16" s="184"/>
    </row>
    <row r="17" spans="1:10" x14ac:dyDescent="0.25">
      <c r="A17" s="78"/>
      <c r="B17" s="93" t="s">
        <v>114</v>
      </c>
      <c r="C17" s="90"/>
      <c r="D17" s="95"/>
      <c r="E17" s="95"/>
      <c r="F17" s="232" t="s">
        <v>46</v>
      </c>
      <c r="G17" s="232"/>
      <c r="H17" s="85"/>
      <c r="I17" s="18" t="s">
        <v>129</v>
      </c>
      <c r="J17" s="16"/>
    </row>
    <row r="18" spans="1:10" x14ac:dyDescent="0.25">
      <c r="A18" s="78"/>
      <c r="B18" s="94"/>
      <c r="C18" s="81"/>
      <c r="D18" s="95"/>
      <c r="E18" s="95"/>
      <c r="F18" s="232" t="s">
        <v>47</v>
      </c>
      <c r="G18" s="232"/>
      <c r="H18" s="80"/>
      <c r="I18" s="108"/>
      <c r="J18" s="84"/>
    </row>
  </sheetData>
  <mergeCells count="7">
    <mergeCell ref="F18:G18"/>
    <mergeCell ref="A1:H1"/>
    <mergeCell ref="A2:K2"/>
    <mergeCell ref="B13:G13"/>
    <mergeCell ref="B16:D16"/>
    <mergeCell ref="F16:G16"/>
    <mergeCell ref="F17:G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2018-11-19T03:29:22Z</dcterms:modified>
</cp:coreProperties>
</file>