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8960" windowHeight="11835" activeTab="3"/>
  </bookViews>
  <sheets>
    <sheet name="Баланс" sheetId="1" r:id="rId1"/>
    <sheet name="ОПУ" sheetId="2" r:id="rId2"/>
    <sheet name="ОДДС" sheetId="3" r:id="rId3"/>
    <sheet name="СК" sheetId="4" r:id="rId4"/>
  </sheets>
  <calcPr calcId="124519"/>
</workbook>
</file>

<file path=xl/calcChain.xml><?xml version="1.0" encoding="utf-8"?>
<calcChain xmlns="http://schemas.openxmlformats.org/spreadsheetml/2006/main">
  <c r="G53" i="3"/>
  <c r="G50"/>
  <c r="F56" i="1"/>
  <c r="H23" i="2"/>
  <c r="F23"/>
  <c r="H22"/>
  <c r="F22"/>
  <c r="M10" i="4" l="1"/>
  <c r="Q8"/>
  <c r="O8"/>
  <c r="I47" i="3"/>
  <c r="I39"/>
  <c r="I14"/>
  <c r="G14"/>
  <c r="F25" i="1"/>
  <c r="Q11" i="4" l="1"/>
  <c r="O11"/>
  <c r="I11"/>
  <c r="M11"/>
  <c r="K11"/>
  <c r="E11"/>
  <c r="K40" i="3" l="1"/>
  <c r="I23"/>
  <c r="I26" s="1"/>
  <c r="G47"/>
  <c r="G39"/>
  <c r="G23"/>
  <c r="G26" s="1"/>
  <c r="H16" i="2"/>
  <c r="H18" s="1"/>
  <c r="H11"/>
  <c r="H8"/>
  <c r="F11"/>
  <c r="F16" s="1"/>
  <c r="F18" s="1"/>
  <c r="F8"/>
  <c r="F37" i="1"/>
  <c r="F38" s="1"/>
  <c r="F14"/>
  <c r="F53"/>
  <c r="H53"/>
  <c r="F45"/>
  <c r="H45"/>
  <c r="H37"/>
  <c r="H25"/>
  <c r="H14"/>
  <c r="H27" s="1"/>
  <c r="I50" i="3" l="1"/>
  <c r="I53" s="1"/>
  <c r="F26" i="2"/>
  <c r="H55" i="1"/>
  <c r="F55"/>
  <c r="F27"/>
</calcChain>
</file>

<file path=xl/sharedStrings.xml><?xml version="1.0" encoding="utf-8"?>
<sst xmlns="http://schemas.openxmlformats.org/spreadsheetml/2006/main" count="184" uniqueCount="146">
  <si>
    <t>АО "RG BRANDS" И ЕГО ДОЧЕРНИЕ КОМПАНИИ</t>
  </si>
  <si>
    <t>(в тысячах тенге)</t>
  </si>
  <si>
    <t>Приме- чание</t>
  </si>
  <si>
    <t>На 31 декабря 2015</t>
  </si>
  <si>
    <t>АКТИВЫ</t>
  </si>
  <si>
    <t>ДОЛГОСРОЧНЫЕ АКТИВЫ:</t>
  </si>
  <si>
    <t>Основные средства</t>
  </si>
  <si>
    <t>Инвестиционная недвижимость</t>
  </si>
  <si>
    <t>Авансы выданные</t>
  </si>
  <si>
    <t>Нематериальные активы</t>
  </si>
  <si>
    <t>Гудвилл</t>
  </si>
  <si>
    <t>Долгосрочные финансовые активы</t>
  </si>
  <si>
    <t>Банковские депозиты</t>
  </si>
  <si>
    <t>ВСЕГО ДОЛГОСРОЧНЫЕ АКТИВЫ</t>
  </si>
  <si>
    <t>ТЕКУЩИЕ АКТИВЫ:</t>
  </si>
  <si>
    <t>Товарно-материальные запасы</t>
  </si>
  <si>
    <t xml:space="preserve">Торговая дебиторкая задолженность </t>
  </si>
  <si>
    <t>Прочие финансовые активы</t>
  </si>
  <si>
    <t>Прочие текущие активы</t>
  </si>
  <si>
    <t>Денежные средства и их эквиваленты</t>
  </si>
  <si>
    <t>Активы, классифицируемые как удерживаемые для продажи</t>
  </si>
  <si>
    <t>ВСЕГО ТЕКУЩИЕ АКТИВЫ</t>
  </si>
  <si>
    <t>ВСЕГО АКТИВЫ</t>
  </si>
  <si>
    <t>СОБСТВЕННЫЙ КАПИТАЛ И ОБЯЗАТЕЛЬСТВА</t>
  </si>
  <si>
    <t>СОБСТВЕННЫЙ КАПИТАЛ:</t>
  </si>
  <si>
    <t>Акционерный капитал</t>
  </si>
  <si>
    <t>Привилегированные акции, удерживаемые внутри группы</t>
  </si>
  <si>
    <t>Выкупленные  акции</t>
  </si>
  <si>
    <t xml:space="preserve">Резервы </t>
  </si>
  <si>
    <t>Нераспределенная прибыль</t>
  </si>
  <si>
    <t>Собственный капитал, относящийся к акционерам материнской компании</t>
  </si>
  <si>
    <t>ВСЕГО СОБСТВЕННЫЙ КАПИТАЛ</t>
  </si>
  <si>
    <t>ДОЛГОСРОЧНЫЕ ОБЯЗАТЕЛЬСТВА:</t>
  </si>
  <si>
    <t>Долгосрочные займы</t>
  </si>
  <si>
    <t>Задолженность по облигациям</t>
  </si>
  <si>
    <t>Обязательства по отсроченному корпоративному налогу</t>
  </si>
  <si>
    <t>Кредиторская задолженность</t>
  </si>
  <si>
    <t>ВСЕГО ДОЛГОСРОЧНЫЕ ОБЯЗАТЕЛЬСТВА</t>
  </si>
  <si>
    <t>ТЕКУЩИЕ ОБЯЗАТЕЛЬСТВА:</t>
  </si>
  <si>
    <t>Краткосрочные займы и текущая часть долгосрочных займов</t>
  </si>
  <si>
    <t>Налоги к уплате</t>
  </si>
  <si>
    <t>Прочая кредиторская задолженность и начисленные обязательства</t>
  </si>
  <si>
    <t>ВСЕГО ТЕКУЩИЕ ОБЯЗАТЕЛЬСТВА</t>
  </si>
  <si>
    <t>ВСЕГО ОБЯЗАТЕЛЬСТВА И СОБСТВЕННЫЙ КАПИТАЛ</t>
  </si>
  <si>
    <t>Балансовая стоимость 1 простой акции</t>
  </si>
  <si>
    <t>Балансовая стоимость 1 привилегированной акции</t>
  </si>
  <si>
    <t>От имени руководства Группы:</t>
  </si>
  <si>
    <t>Агыбаев Аскат</t>
  </si>
  <si>
    <t>Главный управляющий по</t>
  </si>
  <si>
    <t>Главный бухгалтер</t>
  </si>
  <si>
    <t>финансовым вопросам</t>
  </si>
  <si>
    <t/>
  </si>
  <si>
    <t>ВЫРУЧКА</t>
  </si>
  <si>
    <t>СЕБЕСТОИМОСТЬ РЕАЛИЗАЦИИ</t>
  </si>
  <si>
    <t>ВАЛОВАЯ ПРИБЫЛЬ</t>
  </si>
  <si>
    <t>Расходы по реализации</t>
  </si>
  <si>
    <t xml:space="preserve">Общие и административные расходы </t>
  </si>
  <si>
    <t>ОПЕРАЦИОННАЯ ПРИБЫЛЬ</t>
  </si>
  <si>
    <t>Расходы по финансированию</t>
  </si>
  <si>
    <t>(Убыток)/Доход от курсовой разницы</t>
  </si>
  <si>
    <t xml:space="preserve">Инвестиционные доходы, нетто </t>
  </si>
  <si>
    <t xml:space="preserve">Прочие (расходы)/доходы  </t>
  </si>
  <si>
    <t>(УБЫТОК)/ПРИБЫЛЬ ДО ЭКОНОМИИ ПО ПОДОХОДНОМУ НАЛОГУ</t>
  </si>
  <si>
    <t>Корпоративный подоходный налог(текущий)</t>
  </si>
  <si>
    <t xml:space="preserve">(УБЫТОК)/ПРИБЫЛЬ ЗА ГОД </t>
  </si>
  <si>
    <t>ЭМИССИОННЫЙ УБЫТОК</t>
  </si>
  <si>
    <t>Переоценка основных средств</t>
  </si>
  <si>
    <t>Курсовая разница от пересчета зарубежного предприятия</t>
  </si>
  <si>
    <t>ВСЕГО СОВОКУПНЫЙ (УБЫТОК)/ДОХОД</t>
  </si>
  <si>
    <t>ПРИБЫЛЬ НА ПРОСТУЮ АКЦИЮ</t>
  </si>
  <si>
    <t>ОПЕРАЦИОННАЯ ДЕЯТЕЛЬНОСТЬ:</t>
  </si>
  <si>
    <t>Прибыль от операционной деятельности до учёта подоходного налога</t>
  </si>
  <si>
    <t xml:space="preserve">Корректировки на: </t>
  </si>
  <si>
    <t>Износ и амортизация</t>
  </si>
  <si>
    <t>5,6,7</t>
  </si>
  <si>
    <t xml:space="preserve">Расходы по финансированию </t>
  </si>
  <si>
    <t xml:space="preserve">(Доход)/убыток от курсовой разницы </t>
  </si>
  <si>
    <t xml:space="preserve">Убыток от выбытия основных средств </t>
  </si>
  <si>
    <t>Убыток не основ деятельности</t>
  </si>
  <si>
    <t>Доход от ранее признанного убытка по переоценки основных средств</t>
  </si>
  <si>
    <t>Возмещение расходов по реализации методом зачета</t>
  </si>
  <si>
    <t>Инвестиционные (доходы)/расходы, нетто</t>
  </si>
  <si>
    <t xml:space="preserve">Движение денежных средств от операционной деятельности до изменений в оборотном капитале </t>
  </si>
  <si>
    <t xml:space="preserve">Увеличение/(меньшение) товарно-материальных запасов </t>
  </si>
  <si>
    <t xml:space="preserve">(Увеличение)/уменьшение дебиторской задолженности </t>
  </si>
  <si>
    <t xml:space="preserve">Уменьшение/(увеличение) авансов выданных </t>
  </si>
  <si>
    <t xml:space="preserve">Уменьшение/(увеличение) прочих текущих активов </t>
  </si>
  <si>
    <t>Уменьшение/(увеличение) кредиторской задолженности</t>
  </si>
  <si>
    <t xml:space="preserve">Увеличение /(уменьшение) налогов к уплате </t>
  </si>
  <si>
    <t xml:space="preserve">Увеличение /(уменьшение) прочей кредиторской задолженности и начисленных обязательств  </t>
  </si>
  <si>
    <t>Денежные средства от операционной деятельности</t>
  </si>
  <si>
    <t>Проценты выплаченные</t>
  </si>
  <si>
    <t>Уплаченный подоходный налог</t>
  </si>
  <si>
    <t xml:space="preserve">      Чистые денежные средства, полученные от операционной деятельности</t>
  </si>
  <si>
    <t>ИНВЕСТИЦИОННАЯ   ДЕЯТЕЛЬНОСТЬ:</t>
  </si>
  <si>
    <t xml:space="preserve">Чистое приобретение инвестиций, предназначенных для торговли </t>
  </si>
  <si>
    <t xml:space="preserve">Поступление от выбытия основных средств, нематериальных активов </t>
  </si>
  <si>
    <t>Поступление от продажи облигаций связанной стороны</t>
  </si>
  <si>
    <t xml:space="preserve">Возврат авансов выданных за приобретение  инвестиционной недвижимости </t>
  </si>
  <si>
    <t xml:space="preserve">Чистый приток денежных средств от покупки и продажи прочих инвестиций </t>
  </si>
  <si>
    <t>Прочие поступления от связанной стороны</t>
  </si>
  <si>
    <t>Прочие выплаты связанной стороне</t>
  </si>
  <si>
    <t>Пополнение депозита</t>
  </si>
  <si>
    <t>Снятие депозита</t>
  </si>
  <si>
    <t>Вознаграждение по депозиту</t>
  </si>
  <si>
    <t>Приобретение основных средств и нематериальных активов</t>
  </si>
  <si>
    <t xml:space="preserve">            Чистые денежные средства, использованные в инвестиционной деятельности</t>
  </si>
  <si>
    <t>ФИНАНСОВАЯ ДЕЯТЕЛЬНОСТЬ:</t>
  </si>
  <si>
    <t xml:space="preserve">Погашение заемных средств </t>
  </si>
  <si>
    <t xml:space="preserve">Погашение обязательств по финансовой аренде   </t>
  </si>
  <si>
    <t>Дивиденды уплаченные</t>
  </si>
  <si>
    <t>Поступление от выпуска  акций(выкуп)</t>
  </si>
  <si>
    <t xml:space="preserve">Заемные средства полученные </t>
  </si>
  <si>
    <t xml:space="preserve">                                         Чистые денежные средства, полученные от финансовой деятельности</t>
  </si>
  <si>
    <t>Влияние изменения курса иностранных валют по отношению к денежным средствам и их эквивалентам</t>
  </si>
  <si>
    <t>ЧИСТОЕ УВЕЛИЧЕНИЕ ДЕНЕЖНЫХ СРЕДСТВ И ИХ ЭКВИВАЛЕНТОВ</t>
  </si>
  <si>
    <t>ДЕНЕЖНЫЕ СРЕДСТВА И ИХ ЭКВИВАЛЕНТЫ, начало года</t>
  </si>
  <si>
    <t>ДЕНЕЖНЫЕ СРЕДСТВА И ИХ ЭКВИВАЛЕНТЫ, конец года</t>
  </si>
  <si>
    <t>Выкупленные собственные акции</t>
  </si>
  <si>
    <t>Резерв переоценки недвижимости</t>
  </si>
  <si>
    <t>Резерв курсовых разниц</t>
  </si>
  <si>
    <t xml:space="preserve">Нераспреде-ленный доход </t>
  </si>
  <si>
    <t>Относящийся к акционерам материнской компании</t>
  </si>
  <si>
    <t>Всего капитал</t>
  </si>
  <si>
    <t xml:space="preserve">Сальдо на 31 декабря 2015 г. </t>
  </si>
  <si>
    <t xml:space="preserve">Чистая прибыль </t>
  </si>
  <si>
    <t>Дивиденды выплаченные</t>
  </si>
  <si>
    <t>Увеличение акционерного капитала</t>
  </si>
  <si>
    <t>Переоценка зданий, сооружений</t>
  </si>
  <si>
    <t>Курсовые разницы, возникающие от перевода из иностранной валюты</t>
  </si>
  <si>
    <t>Перенос на нераспределенную прибыль</t>
  </si>
  <si>
    <t xml:space="preserve">КОНСОЛИДИРОВАННЫЙ БУХГАЛТЕРСКИЙ БАЛАНС ПО СОСТОЯНИЮ НА 30 СЕНТЯБРЯ 2016 Г.    </t>
  </si>
  <si>
    <t>На 30 сентября 2016</t>
  </si>
  <si>
    <t>Текущая часть обязательств по облигациям</t>
  </si>
  <si>
    <t>9 месяцев 2016 года</t>
  </si>
  <si>
    <t>9 месяцев 2015 года</t>
  </si>
  <si>
    <t>КОНСОЛИДИРОВАННЫЙ ОТЧЕТ О ДВИЖЕНИИ ДЕНЕЖНЫХ СРЕДСТВ  ЗА 9 МЕСЯЦЕВ 2016 г.</t>
  </si>
  <si>
    <t>01.01.2016-30.09.2016</t>
  </si>
  <si>
    <t>01.01.2015-30.09.2015</t>
  </si>
  <si>
    <t>КОНСОЛИДИРОВАННЫЕ ОТЧЕТЫ ОБ ИЗМЕНЕНИЯХ В СОБСТВЕННОМ КАПИТАЛЕ ЗА 9 МЕСЯЦЕВ 2016 Г.</t>
  </si>
  <si>
    <t xml:space="preserve">Сальдо на 30 сентября 2016 г. </t>
  </si>
  <si>
    <t>Увалиев Даулет</t>
  </si>
  <si>
    <r>
      <t xml:space="preserve">КОНСОЛИДИРОВАННЫЕ ОТЧЕТЫ О ПРИБЫЛЯХ И УБЫТКАХ ЗА 9 МЕСЯЦЕВ 2016 ГОДА                                                          </t>
    </r>
    <r>
      <rPr>
        <sz val="10"/>
        <rFont val="Arial Cyr"/>
        <charset val="204"/>
      </rPr>
      <t xml:space="preserve"> </t>
    </r>
  </si>
  <si>
    <t>Деваель Ханс Александр</t>
  </si>
  <si>
    <t>Председатель Правления</t>
  </si>
  <si>
    <t>Прочий совокупный доход</t>
  </si>
</sst>
</file>

<file path=xl/styles.xml><?xml version="1.0" encoding="utf-8"?>
<styleSheet xmlns="http://schemas.openxmlformats.org/spreadsheetml/2006/main">
  <numFmts count="9">
    <numFmt numFmtId="43" formatCode="_-* #,##0.00_р_._-;\-* #,##0.00_р_._-;_-* &quot;-&quot;??_р_._-;_-@_-"/>
    <numFmt numFmtId="164" formatCode="_(* #,##0.00_);_(* \(#,##0.00\);_(* &quot;-&quot;??_);_(@_)"/>
    <numFmt numFmtId="165" formatCode="_(* #,##0_);_(* \(#,##0\);_(* &quot;-&quot;??_);_(@_)"/>
    <numFmt numFmtId="166" formatCode="_ * #,##0.00_ ;_ * \-#,##0.00_ ;_ * &quot;-&quot;??_ ;_ @_ "/>
    <numFmt numFmtId="167" formatCode="#,##0_р_."/>
    <numFmt numFmtId="168" formatCode="_(* #,##0.000000_);_(* \(#,##0.000000\);_(* &quot;-&quot;??_);_(@_)"/>
    <numFmt numFmtId="169" formatCode="0%_);\(0%\)"/>
    <numFmt numFmtId="170" formatCode="_(* #,##0_);_(* \(#,##0\);_(* &quot;-&quot;_);_(@_)"/>
    <numFmt numFmtId="171" formatCode="_ * #,##0_ ;_ * \-#,##0_ ;_ * &quot;-&quot;_ ;_ @_ "/>
  </numFmts>
  <fonts count="7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</font>
    <font>
      <sz val="10"/>
      <name val="Arial"/>
      <family val="2"/>
      <charset val="204"/>
    </font>
    <font>
      <sz val="10"/>
      <name val="Arial"/>
      <family val="2"/>
    </font>
    <font>
      <sz val="10"/>
      <name val="Times New Roman"/>
      <family val="1"/>
      <charset val="204"/>
    </font>
    <font>
      <i/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9"/>
      <name val="Arial"/>
      <family val="2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1"/>
      <name val="Arial Cyr"/>
      <charset val="204"/>
    </font>
    <font>
      <sz val="10"/>
      <name val="Helv"/>
    </font>
    <font>
      <b/>
      <i/>
      <sz val="10"/>
      <name val="Arial Cyr"/>
      <charset val="204"/>
    </font>
    <font>
      <sz val="9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10"/>
      <name val="Arial Cyr"/>
      <charset val="204"/>
    </font>
    <font>
      <b/>
      <sz val="10"/>
      <name val="Arial"/>
      <family val="2"/>
    </font>
    <font>
      <b/>
      <sz val="9"/>
      <name val="Arial Cyr"/>
      <charset val="204"/>
    </font>
    <font>
      <sz val="8"/>
      <color indexed="12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8"/>
      <name val="Arial"/>
      <family val="2"/>
    </font>
    <font>
      <b/>
      <sz val="11"/>
      <color indexed="63"/>
      <name val="Calibri"/>
      <family val="2"/>
    </font>
    <font>
      <b/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name val="Arial"/>
      <family val="2"/>
      <charset val="204"/>
    </font>
    <font>
      <sz val="10"/>
      <color theme="0"/>
      <name val="Helv"/>
    </font>
    <font>
      <sz val="9"/>
      <color theme="0"/>
      <name val="Arial"/>
      <family val="2"/>
      <charset val="204"/>
    </font>
    <font>
      <sz val="10"/>
      <color theme="1"/>
      <name val="Helv"/>
    </font>
    <font>
      <sz val="10"/>
      <color theme="1"/>
      <name val="Arial Cyr"/>
      <charset val="204"/>
    </font>
    <font>
      <sz val="10"/>
      <color rgb="FFFF0000"/>
      <name val="Times New Roman"/>
      <family val="1"/>
      <charset val="204"/>
    </font>
    <font>
      <sz val="10"/>
      <color rgb="FF0070C0"/>
      <name val="Times New Roman"/>
      <family val="1"/>
      <charset val="204"/>
    </font>
    <font>
      <sz val="11"/>
      <color theme="1"/>
      <name val="Calibri"/>
      <family val="2"/>
      <scheme val="minor"/>
    </font>
    <font>
      <sz val="9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Helv"/>
    </font>
    <font>
      <sz val="11"/>
      <color theme="0"/>
      <name val="Helv"/>
    </font>
    <font>
      <sz val="11"/>
      <name val="Helv"/>
    </font>
    <font>
      <b/>
      <sz val="11"/>
      <name val="Times New Roman"/>
      <family val="1"/>
      <charset val="204"/>
    </font>
    <font>
      <sz val="10"/>
      <color theme="0"/>
      <name val="Arial Cyr"/>
      <charset val="204"/>
    </font>
    <font>
      <sz val="11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29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27"/>
        <bgColor indexed="64"/>
      </patternFill>
    </fill>
    <fill>
      <patternFill patternType="solid">
        <fgColor indexed="62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31"/>
      </patternFill>
    </fill>
    <fill>
      <patternFill patternType="solid">
        <fgColor indexed="11"/>
      </patternFill>
    </fill>
    <fill>
      <patternFill patternType="solid">
        <fgColor indexed="30"/>
      </patternFill>
    </fill>
    <fill>
      <patternFill patternType="solid">
        <fgColor indexed="52"/>
      </patternFill>
    </fill>
    <fill>
      <patternFill patternType="solid">
        <fgColor rgb="FFFFFFFF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8"/>
      </top>
      <bottom style="medium">
        <color indexed="64"/>
      </bottom>
      <diagonal/>
    </border>
  </borders>
  <cellStyleXfs count="466">
    <xf numFmtId="0" fontId="0" fillId="0" borderId="0"/>
    <xf numFmtId="0" fontId="2" fillId="0" borderId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4" borderId="0" applyNumberFormat="0" applyBorder="0" applyAlignment="0" applyProtection="0"/>
    <xf numFmtId="0" fontId="38" fillId="6" borderId="0" applyNumberFormat="0" applyBorder="0" applyAlignment="0" applyProtection="0"/>
    <xf numFmtId="0" fontId="38" fillId="3" borderId="0" applyNumberFormat="0" applyBorder="0" applyAlignment="0" applyProtection="0"/>
    <xf numFmtId="0" fontId="38" fillId="10" borderId="0" applyNumberFormat="0" applyBorder="0" applyAlignment="0" applyProtection="0"/>
    <xf numFmtId="0" fontId="38" fillId="7" borderId="0" applyNumberFormat="0" applyBorder="0" applyAlignment="0" applyProtection="0"/>
    <xf numFmtId="0" fontId="38" fillId="6" borderId="0" applyNumberFormat="0" applyBorder="0" applyAlignment="0" applyProtection="0"/>
    <xf numFmtId="0" fontId="38" fillId="4" borderId="0" applyNumberFormat="0" applyBorder="0" applyAlignment="0" applyProtection="0"/>
    <xf numFmtId="0" fontId="39" fillId="6" borderId="0" applyNumberFormat="0" applyBorder="0" applyAlignment="0" applyProtection="0"/>
    <xf numFmtId="0" fontId="39" fillId="12" borderId="0" applyNumberFormat="0" applyBorder="0" applyAlignment="0" applyProtection="0"/>
    <xf numFmtId="0" fontId="39" fillId="11" borderId="0" applyNumberFormat="0" applyBorder="0" applyAlignment="0" applyProtection="0"/>
    <xf numFmtId="0" fontId="39" fillId="7" borderId="0" applyNumberFormat="0" applyBorder="0" applyAlignment="0" applyProtection="0"/>
    <xf numFmtId="0" fontId="39" fillId="6" borderId="0" applyNumberFormat="0" applyBorder="0" applyAlignment="0" applyProtection="0"/>
    <xf numFmtId="0" fontId="39" fillId="3" borderId="0" applyNumberFormat="0" applyBorder="0" applyAlignment="0" applyProtection="0"/>
    <xf numFmtId="0" fontId="39" fillId="15" borderId="0" applyNumberFormat="0" applyBorder="0" applyAlignment="0" applyProtection="0"/>
    <xf numFmtId="0" fontId="39" fillId="12" borderId="0" applyNumberFormat="0" applyBorder="0" applyAlignment="0" applyProtection="0"/>
    <xf numFmtId="0" fontId="39" fillId="11" borderId="0" applyNumberFormat="0" applyBorder="0" applyAlignment="0" applyProtection="0"/>
    <xf numFmtId="0" fontId="39" fillId="16" borderId="0" applyNumberFormat="0" applyBorder="0" applyAlignment="0" applyProtection="0"/>
    <xf numFmtId="0" fontId="39" fillId="14" borderId="0" applyNumberFormat="0" applyBorder="0" applyAlignment="0" applyProtection="0"/>
    <xf numFmtId="0" fontId="39" fillId="17" borderId="0" applyNumberFormat="0" applyBorder="0" applyAlignment="0" applyProtection="0"/>
    <xf numFmtId="0" fontId="40" fillId="9" borderId="0" applyNumberFormat="0" applyBorder="0" applyAlignment="0" applyProtection="0"/>
    <xf numFmtId="0" fontId="41" fillId="18" borderId="1" applyNumberFormat="0" applyAlignment="0" applyProtection="0"/>
    <xf numFmtId="0" fontId="42" fillId="19" borderId="2" applyNumberFormat="0" applyAlignment="0" applyProtection="0"/>
    <xf numFmtId="168" fontId="5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6" borderId="0" applyNumberFormat="0" applyBorder="0" applyAlignment="0" applyProtection="0"/>
    <xf numFmtId="14" fontId="18" fillId="20" borderId="3">
      <alignment horizontal="center" vertical="center" wrapText="1"/>
    </xf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48" fillId="10" borderId="1" applyNumberFormat="0" applyAlignment="0" applyProtection="0"/>
    <xf numFmtId="0" fontId="49" fillId="0" borderId="7" applyNumberFormat="0" applyFill="0" applyAlignment="0" applyProtection="0"/>
    <xf numFmtId="0" fontId="50" fillId="10" borderId="0" applyNumberFormat="0" applyBorder="0" applyAlignment="0" applyProtection="0"/>
    <xf numFmtId="0" fontId="4" fillId="0" borderId="0"/>
    <xf numFmtId="0" fontId="51" fillId="0" borderId="0"/>
    <xf numFmtId="0" fontId="51" fillId="0" borderId="0"/>
    <xf numFmtId="0" fontId="3" fillId="0" borderId="0"/>
    <xf numFmtId="0" fontId="9" fillId="0" borderId="0"/>
    <xf numFmtId="0" fontId="51" fillId="4" borderId="8" applyNumberFormat="0" applyFont="0" applyAlignment="0" applyProtection="0"/>
    <xf numFmtId="0" fontId="52" fillId="18" borderId="9" applyNumberFormat="0" applyAlignment="0" applyProtection="0"/>
    <xf numFmtId="169" fontId="3" fillId="0" borderId="0" applyFont="0" applyFill="0" applyBorder="0" applyAlignment="0" applyProtection="0"/>
    <xf numFmtId="0" fontId="12" fillId="0" borderId="0"/>
    <xf numFmtId="0" fontId="53" fillId="0" borderId="0" applyFill="0" applyBorder="0" applyProtection="0">
      <alignment horizontal="left" vertical="top"/>
    </xf>
    <xf numFmtId="0" fontId="54" fillId="0" borderId="0" applyNumberFormat="0" applyFill="0" applyBorder="0" applyAlignment="0" applyProtection="0"/>
    <xf numFmtId="0" fontId="55" fillId="0" borderId="10" applyNumberFormat="0" applyFill="0" applyAlignment="0" applyProtection="0"/>
    <xf numFmtId="0" fontId="49" fillId="0" borderId="0" applyNumberFormat="0" applyFill="0" applyBorder="0" applyAlignment="0" applyProtection="0"/>
    <xf numFmtId="0" fontId="22" fillId="21" borderId="0" applyNumberFormat="0" applyBorder="0" applyAlignment="0" applyProtection="0"/>
    <xf numFmtId="0" fontId="22" fillId="17" borderId="0" applyNumberFormat="0" applyBorder="0" applyAlignment="0" applyProtection="0"/>
    <xf numFmtId="0" fontId="22" fillId="2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2" borderId="0" applyNumberFormat="0" applyBorder="0" applyAlignment="0" applyProtection="0"/>
    <xf numFmtId="0" fontId="23" fillId="5" borderId="1" applyNumberFormat="0" applyAlignment="0" applyProtection="0"/>
    <xf numFmtId="0" fontId="24" fillId="23" borderId="9" applyNumberFormat="0" applyAlignment="0" applyProtection="0"/>
    <xf numFmtId="0" fontId="25" fillId="23" borderId="1" applyNumberFormat="0" applyAlignment="0" applyProtection="0"/>
    <xf numFmtId="0" fontId="26" fillId="0" borderId="11" applyNumberFormat="0" applyFill="0" applyAlignment="0" applyProtection="0"/>
    <xf numFmtId="0" fontId="27" fillId="0" borderId="12" applyNumberFormat="0" applyFill="0" applyAlignment="0" applyProtection="0"/>
    <xf numFmtId="0" fontId="28" fillId="0" borderId="13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14" applyNumberFormat="0" applyFill="0" applyAlignment="0" applyProtection="0"/>
    <xf numFmtId="0" fontId="30" fillId="19" borderId="2" applyNumberFormat="0" applyAlignment="0" applyProtection="0"/>
    <xf numFmtId="0" fontId="31" fillId="0" borderId="0" applyNumberFormat="0" applyFill="0" applyBorder="0" applyAlignment="0" applyProtection="0"/>
    <xf numFmtId="0" fontId="32" fillId="10" borderId="0" applyNumberFormat="0" applyBorder="0" applyAlignment="0" applyProtection="0"/>
    <xf numFmtId="0" fontId="51" fillId="0" borderId="0"/>
    <xf numFmtId="0" fontId="33" fillId="7" borderId="0" applyNumberFormat="0" applyBorder="0" applyAlignment="0" applyProtection="0"/>
    <xf numFmtId="0" fontId="34" fillId="0" borderId="0" applyNumberFormat="0" applyFill="0" applyBorder="0" applyAlignment="0" applyProtection="0"/>
    <xf numFmtId="0" fontId="21" fillId="4" borderId="8" applyNumberFormat="0" applyFont="0" applyAlignment="0" applyProtection="0"/>
    <xf numFmtId="9" fontId="3" fillId="0" borderId="0" applyFont="0" applyFill="0" applyBorder="0" applyAlignment="0" applyProtection="0"/>
    <xf numFmtId="0" fontId="35" fillId="0" borderId="15" applyNumberFormat="0" applyFill="0" applyAlignment="0" applyProtection="0"/>
    <xf numFmtId="0" fontId="36" fillId="0" borderId="0" applyNumberFormat="0" applyFill="0" applyBorder="0" applyAlignment="0" applyProtection="0"/>
    <xf numFmtId="0" fontId="37" fillId="8" borderId="0" applyNumberFormat="0" applyBorder="0" applyAlignment="0" applyProtection="0"/>
    <xf numFmtId="0" fontId="63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63" fillId="0" borderId="0"/>
    <xf numFmtId="43" fontId="1" fillId="0" borderId="0" applyFont="0" applyFill="0" applyBorder="0" applyAlignment="0" applyProtection="0"/>
    <xf numFmtId="0" fontId="4" fillId="0" borderId="0"/>
    <xf numFmtId="0" fontId="63" fillId="0" borderId="0"/>
    <xf numFmtId="0" fontId="1" fillId="0" borderId="0"/>
    <xf numFmtId="0" fontId="3" fillId="0" borderId="0"/>
    <xf numFmtId="0" fontId="3" fillId="0" borderId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3" fillId="0" borderId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1" fillId="0" borderId="0"/>
    <xf numFmtId="0" fontId="1" fillId="0" borderId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166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63" fillId="0" borderId="0"/>
    <xf numFmtId="0" fontId="63" fillId="0" borderId="0"/>
    <xf numFmtId="164" fontId="1" fillId="0" borderId="0" applyFont="0" applyFill="0" applyBorder="0" applyAlignment="0" applyProtection="0"/>
    <xf numFmtId="0" fontId="4" fillId="0" borderId="0"/>
    <xf numFmtId="0" fontId="4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3" fillId="0" borderId="0"/>
    <xf numFmtId="166" fontId="5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3" fillId="5" borderId="1" applyNumberFormat="0" applyAlignment="0" applyProtection="0"/>
    <xf numFmtId="0" fontId="23" fillId="5" borderId="1" applyNumberFormat="0" applyAlignment="0" applyProtection="0"/>
    <xf numFmtId="0" fontId="24" fillId="23" borderId="9" applyNumberFormat="0" applyAlignment="0" applyProtection="0"/>
    <xf numFmtId="0" fontId="24" fillId="23" borderId="9" applyNumberFormat="0" applyAlignment="0" applyProtection="0"/>
    <xf numFmtId="0" fontId="25" fillId="23" borderId="1" applyNumberFormat="0" applyAlignment="0" applyProtection="0"/>
    <xf numFmtId="0" fontId="25" fillId="23" borderId="1" applyNumberFormat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30" fillId="19" borderId="2" applyNumberFormat="0" applyAlignment="0" applyProtection="0"/>
    <xf numFmtId="0" fontId="30" fillId="19" borderId="2" applyNumberFormat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1" fillId="4" borderId="8" applyNumberFormat="0" applyFont="0" applyAlignment="0" applyProtection="0"/>
    <xf numFmtId="0" fontId="21" fillId="4" borderId="8" applyNumberFormat="0" applyFont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51" fillId="0" borderId="0"/>
    <xf numFmtId="169" fontId="3" fillId="0" borderId="0" applyFont="0" applyFill="0" applyBorder="0" applyAlignment="0" applyProtection="0"/>
    <xf numFmtId="0" fontId="3" fillId="0" borderId="0"/>
    <xf numFmtId="0" fontId="51" fillId="0" borderId="0"/>
    <xf numFmtId="0" fontId="51" fillId="0" borderId="0"/>
    <xf numFmtId="0" fontId="4" fillId="0" borderId="0"/>
    <xf numFmtId="0" fontId="51" fillId="0" borderId="0"/>
    <xf numFmtId="0" fontId="51" fillId="0" borderId="0"/>
    <xf numFmtId="0" fontId="3" fillId="0" borderId="0"/>
    <xf numFmtId="169" fontId="3" fillId="0" borderId="0" applyFont="0" applyFill="0" applyBorder="0" applyAlignment="0" applyProtection="0"/>
    <xf numFmtId="0" fontId="4" fillId="0" borderId="0"/>
    <xf numFmtId="0" fontId="3" fillId="0" borderId="0"/>
    <xf numFmtId="164" fontId="4" fillId="0" borderId="0" applyFont="0" applyFill="0" applyBorder="0" applyAlignment="0" applyProtection="0"/>
    <xf numFmtId="0" fontId="3" fillId="0" borderId="0"/>
    <xf numFmtId="0" fontId="9" fillId="0" borderId="0"/>
    <xf numFmtId="9" fontId="9" fillId="0" borderId="0" applyFont="0" applyFill="0" applyBorder="0" applyAlignment="0" applyProtection="0"/>
    <xf numFmtId="0" fontId="1" fillId="0" borderId="0"/>
    <xf numFmtId="0" fontId="3" fillId="0" borderId="0"/>
    <xf numFmtId="169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8" fillId="0" borderId="13" applyNumberFormat="0" applyFill="0" applyAlignment="0" applyProtection="0"/>
    <xf numFmtId="0" fontId="27" fillId="0" borderId="12" applyNumberFormat="0" applyFill="0" applyAlignment="0" applyProtection="0"/>
    <xf numFmtId="0" fontId="26" fillId="0" borderId="11" applyNumberFormat="0" applyFill="0" applyAlignment="0" applyProtection="0"/>
    <xf numFmtId="0" fontId="22" fillId="12" borderId="0" applyNumberFormat="0" applyBorder="0" applyAlignment="0" applyProtection="0"/>
    <xf numFmtId="0" fontId="22" fillId="22" borderId="0" applyNumberFormat="0" applyBorder="0" applyAlignment="0" applyProtection="0"/>
    <xf numFmtId="0" fontId="23" fillId="5" borderId="1" applyNumberFormat="0" applyAlignment="0" applyProtection="0"/>
    <xf numFmtId="0" fontId="22" fillId="17" borderId="0" applyNumberFormat="0" applyBorder="0" applyAlignment="0" applyProtection="0"/>
    <xf numFmtId="0" fontId="24" fillId="23" borderId="9" applyNumberFormat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17" borderId="0" applyNumberFormat="0" applyBorder="0" applyAlignment="0" applyProtection="0"/>
    <xf numFmtId="0" fontId="22" fillId="22" borderId="0" applyNumberFormat="0" applyBorder="0" applyAlignment="0" applyProtection="0"/>
    <xf numFmtId="0" fontId="22" fillId="13" borderId="0" applyNumberFormat="0" applyBorder="0" applyAlignment="0" applyProtection="0"/>
    <xf numFmtId="0" fontId="30" fillId="19" borderId="2" applyNumberFormat="0" applyAlignment="0" applyProtection="0"/>
    <xf numFmtId="0" fontId="1" fillId="0" borderId="0"/>
    <xf numFmtId="0" fontId="22" fillId="13" borderId="0" applyNumberFormat="0" applyBorder="0" applyAlignment="0" applyProtection="0"/>
    <xf numFmtId="0" fontId="29" fillId="0" borderId="14" applyNumberFormat="0" applyFill="0" applyAlignment="0" applyProtection="0"/>
    <xf numFmtId="0" fontId="28" fillId="0" borderId="13" applyNumberFormat="0" applyFill="0" applyAlignment="0" applyProtection="0"/>
    <xf numFmtId="0" fontId="22" fillId="12" borderId="0" applyNumberFormat="0" applyBorder="0" applyAlignment="0" applyProtection="0"/>
    <xf numFmtId="0" fontId="35" fillId="0" borderId="15" applyNumberFormat="0" applyFill="0" applyAlignment="0" applyProtection="0"/>
    <xf numFmtId="0" fontId="21" fillId="4" borderId="8" applyNumberFormat="0" applyFont="0" applyAlignment="0" applyProtection="0"/>
    <xf numFmtId="0" fontId="33" fillId="7" borderId="0" applyNumberFormat="0" applyBorder="0" applyAlignment="0" applyProtection="0"/>
    <xf numFmtId="0" fontId="29" fillId="0" borderId="14" applyNumberFormat="0" applyFill="0" applyAlignment="0" applyProtection="0"/>
    <xf numFmtId="0" fontId="22" fillId="13" borderId="0" applyNumberFormat="0" applyBorder="0" applyAlignment="0" applyProtection="0"/>
    <xf numFmtId="0" fontId="22" fillId="21" borderId="0" applyNumberFormat="0" applyBorder="0" applyAlignment="0" applyProtection="0"/>
    <xf numFmtId="0" fontId="22" fillId="17" borderId="0" applyNumberFormat="0" applyBorder="0" applyAlignment="0" applyProtection="0"/>
    <xf numFmtId="0" fontId="22" fillId="2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2" borderId="0" applyNumberFormat="0" applyBorder="0" applyAlignment="0" applyProtection="0"/>
    <xf numFmtId="0" fontId="23" fillId="5" borderId="1" applyNumberFormat="0" applyAlignment="0" applyProtection="0"/>
    <xf numFmtId="0" fontId="24" fillId="23" borderId="9" applyNumberFormat="0" applyAlignment="0" applyProtection="0"/>
    <xf numFmtId="0" fontId="25" fillId="23" borderId="1" applyNumberFormat="0" applyAlignment="0" applyProtection="0"/>
    <xf numFmtId="0" fontId="26" fillId="0" borderId="11" applyNumberFormat="0" applyFill="0" applyAlignment="0" applyProtection="0"/>
    <xf numFmtId="0" fontId="27" fillId="0" borderId="12" applyNumberFormat="0" applyFill="0" applyAlignment="0" applyProtection="0"/>
    <xf numFmtId="0" fontId="28" fillId="0" borderId="13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14" applyNumberFormat="0" applyFill="0" applyAlignment="0" applyProtection="0"/>
    <xf numFmtId="0" fontId="30" fillId="19" borderId="2" applyNumberFormat="0" applyAlignment="0" applyProtection="0"/>
    <xf numFmtId="0" fontId="31" fillId="0" borderId="0" applyNumberFormat="0" applyFill="0" applyBorder="0" applyAlignment="0" applyProtection="0"/>
    <xf numFmtId="0" fontId="32" fillId="10" borderId="0" applyNumberFormat="0" applyBorder="0" applyAlignment="0" applyProtection="0"/>
    <xf numFmtId="0" fontId="51" fillId="0" borderId="0"/>
    <xf numFmtId="0" fontId="26" fillId="0" borderId="11" applyNumberFormat="0" applyFill="0" applyAlignment="0" applyProtection="0"/>
    <xf numFmtId="0" fontId="2" fillId="0" borderId="0"/>
    <xf numFmtId="0" fontId="33" fillId="7" borderId="0" applyNumberFormat="0" applyBorder="0" applyAlignment="0" applyProtection="0"/>
    <xf numFmtId="0" fontId="34" fillId="0" borderId="0" applyNumberFormat="0" applyFill="0" applyBorder="0" applyAlignment="0" applyProtection="0"/>
    <xf numFmtId="0" fontId="21" fillId="4" borderId="8" applyNumberFormat="0" applyFont="0" applyAlignment="0" applyProtection="0"/>
    <xf numFmtId="0" fontId="35" fillId="0" borderId="15" applyNumberFormat="0" applyFill="0" applyAlignment="0" applyProtection="0"/>
    <xf numFmtId="0" fontId="36" fillId="0" borderId="0" applyNumberFormat="0" applyFill="0" applyBorder="0" applyAlignment="0" applyProtection="0"/>
    <xf numFmtId="0" fontId="37" fillId="8" borderId="0" applyNumberFormat="0" applyBorder="0" applyAlignment="0" applyProtection="0"/>
    <xf numFmtId="0" fontId="1" fillId="0" borderId="0"/>
    <xf numFmtId="0" fontId="51" fillId="0" borderId="0"/>
    <xf numFmtId="0" fontId="23" fillId="5" borderId="1" applyNumberFormat="0" applyAlignment="0" applyProtection="0"/>
    <xf numFmtId="0" fontId="22" fillId="14" borderId="0" applyNumberFormat="0" applyBorder="0" applyAlignment="0" applyProtection="0"/>
    <xf numFmtId="0" fontId="23" fillId="5" borderId="1" applyNumberFormat="0" applyAlignment="0" applyProtection="0"/>
    <xf numFmtId="0" fontId="27" fillId="0" borderId="12" applyNumberFormat="0" applyFill="0" applyAlignment="0" applyProtection="0"/>
    <xf numFmtId="0" fontId="23" fillId="5" borderId="1" applyNumberFormat="0" applyAlignment="0" applyProtection="0"/>
    <xf numFmtId="0" fontId="37" fillId="8" borderId="0" applyNumberFormat="0" applyBorder="0" applyAlignment="0" applyProtection="0"/>
    <xf numFmtId="0" fontId="1" fillId="0" borderId="0"/>
    <xf numFmtId="0" fontId="28" fillId="0" borderId="13" applyNumberFormat="0" applyFill="0" applyAlignment="0" applyProtection="0"/>
    <xf numFmtId="0" fontId="25" fillId="23" borderId="1" applyNumberFormat="0" applyAlignment="0" applyProtection="0"/>
    <xf numFmtId="0" fontId="22" fillId="21" borderId="0" applyNumberFormat="0" applyBorder="0" applyAlignment="0" applyProtection="0"/>
    <xf numFmtId="0" fontId="24" fillId="23" borderId="9" applyNumberFormat="0" applyAlignment="0" applyProtection="0"/>
    <xf numFmtId="0" fontId="22" fillId="17" borderId="0" applyNumberFormat="0" applyBorder="0" applyAlignment="0" applyProtection="0"/>
    <xf numFmtId="0" fontId="23" fillId="5" borderId="1" applyNumberFormat="0" applyAlignment="0" applyProtection="0"/>
    <xf numFmtId="0" fontId="22" fillId="22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3" borderId="0" applyNumberFormat="0" applyBorder="0" applyAlignment="0" applyProtection="0"/>
    <xf numFmtId="0" fontId="28" fillId="0" borderId="0" applyNumberFormat="0" applyFill="0" applyBorder="0" applyAlignment="0" applyProtection="0"/>
    <xf numFmtId="0" fontId="51" fillId="0" borderId="0"/>
    <xf numFmtId="0" fontId="21" fillId="4" borderId="8" applyNumberFormat="0" applyFont="0" applyAlignment="0" applyProtection="0"/>
    <xf numFmtId="0" fontId="36" fillId="0" borderId="0" applyNumberFormat="0" applyFill="0" applyBorder="0" applyAlignment="0" applyProtection="0"/>
    <xf numFmtId="0" fontId="2" fillId="0" borderId="0"/>
    <xf numFmtId="0" fontId="34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25" fillId="23" borderId="1" applyNumberFormat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12" borderId="0" applyNumberFormat="0" applyBorder="0" applyAlignment="0" applyProtection="0"/>
    <xf numFmtId="0" fontId="22" fillId="21" borderId="0" applyNumberFormat="0" applyBorder="0" applyAlignment="0" applyProtection="0"/>
    <xf numFmtId="0" fontId="2" fillId="0" borderId="0"/>
    <xf numFmtId="0" fontId="22" fillId="21" borderId="0" applyNumberFormat="0" applyBorder="0" applyAlignment="0" applyProtection="0"/>
    <xf numFmtId="0" fontId="51" fillId="0" borderId="0"/>
    <xf numFmtId="0" fontId="22" fillId="17" borderId="0" applyNumberFormat="0" applyBorder="0" applyAlignment="0" applyProtection="0"/>
    <xf numFmtId="0" fontId="32" fillId="10" borderId="0" applyNumberFormat="0" applyBorder="0" applyAlignment="0" applyProtection="0"/>
    <xf numFmtId="0" fontId="22" fillId="22" borderId="0" applyNumberFormat="0" applyBorder="0" applyAlignment="0" applyProtection="0"/>
    <xf numFmtId="0" fontId="31" fillId="0" borderId="0" applyNumberFormat="0" applyFill="0" applyBorder="0" applyAlignment="0" applyProtection="0"/>
    <xf numFmtId="0" fontId="22" fillId="13" borderId="0" applyNumberFormat="0" applyBorder="0" applyAlignment="0" applyProtection="0"/>
    <xf numFmtId="0" fontId="30" fillId="19" borderId="2" applyNumberFormat="0" applyAlignment="0" applyProtection="0"/>
    <xf numFmtId="0" fontId="22" fillId="14" borderId="0" applyNumberFormat="0" applyBorder="0" applyAlignment="0" applyProtection="0"/>
    <xf numFmtId="0" fontId="29" fillId="0" borderId="14" applyNumberFormat="0" applyFill="0" applyAlignment="0" applyProtection="0"/>
    <xf numFmtId="0" fontId="22" fillId="12" borderId="0" applyNumberFormat="0" applyBorder="0" applyAlignment="0" applyProtection="0"/>
    <xf numFmtId="0" fontId="28" fillId="0" borderId="0" applyNumberFormat="0" applyFill="0" applyBorder="0" applyAlignment="0" applyProtection="0"/>
    <xf numFmtId="0" fontId="23" fillId="5" borderId="1" applyNumberFormat="0" applyAlignment="0" applyProtection="0"/>
    <xf numFmtId="0" fontId="28" fillId="0" borderId="13" applyNumberFormat="0" applyFill="0" applyAlignment="0" applyProtection="0"/>
    <xf numFmtId="0" fontId="24" fillId="23" borderId="9" applyNumberFormat="0" applyAlignment="0" applyProtection="0"/>
    <xf numFmtId="0" fontId="27" fillId="0" borderId="12" applyNumberFormat="0" applyFill="0" applyAlignment="0" applyProtection="0"/>
    <xf numFmtId="0" fontId="25" fillId="23" borderId="1" applyNumberFormat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5" fillId="23" borderId="1" applyNumberFormat="0" applyAlignment="0" applyProtection="0"/>
    <xf numFmtId="0" fontId="27" fillId="0" borderId="12" applyNumberFormat="0" applyFill="0" applyAlignment="0" applyProtection="0"/>
    <xf numFmtId="0" fontId="24" fillId="23" borderId="9" applyNumberFormat="0" applyAlignment="0" applyProtection="0"/>
    <xf numFmtId="0" fontId="28" fillId="0" borderId="13" applyNumberFormat="0" applyFill="0" applyAlignment="0" applyProtection="0"/>
    <xf numFmtId="0" fontId="23" fillId="5" borderId="1" applyNumberFormat="0" applyAlignment="0" applyProtection="0"/>
    <xf numFmtId="0" fontId="28" fillId="0" borderId="0" applyNumberFormat="0" applyFill="0" applyBorder="0" applyAlignment="0" applyProtection="0"/>
    <xf numFmtId="0" fontId="22" fillId="12" borderId="0" applyNumberFormat="0" applyBorder="0" applyAlignment="0" applyProtection="0"/>
    <xf numFmtId="0" fontId="29" fillId="0" borderId="14" applyNumberFormat="0" applyFill="0" applyAlignment="0" applyProtection="0"/>
    <xf numFmtId="0" fontId="22" fillId="14" borderId="0" applyNumberFormat="0" applyBorder="0" applyAlignment="0" applyProtection="0"/>
    <xf numFmtId="0" fontId="30" fillId="19" borderId="2" applyNumberFormat="0" applyAlignment="0" applyProtection="0"/>
    <xf numFmtId="0" fontId="22" fillId="13" borderId="0" applyNumberFormat="0" applyBorder="0" applyAlignment="0" applyProtection="0"/>
    <xf numFmtId="0" fontId="3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32" fillId="10" borderId="0" applyNumberFormat="0" applyBorder="0" applyAlignment="0" applyProtection="0"/>
    <xf numFmtId="0" fontId="22" fillId="17" borderId="0" applyNumberFormat="0" applyBorder="0" applyAlignment="0" applyProtection="0"/>
    <xf numFmtId="0" fontId="33" fillId="7" borderId="0" applyNumberFormat="0" applyBorder="0" applyAlignment="0" applyProtection="0"/>
    <xf numFmtId="0" fontId="34" fillId="0" borderId="0" applyNumberFormat="0" applyFill="0" applyBorder="0" applyAlignment="0" applyProtection="0"/>
    <xf numFmtId="0" fontId="21" fillId="4" borderId="8" applyNumberFormat="0" applyFont="0" applyAlignment="0" applyProtection="0"/>
    <xf numFmtId="0" fontId="35" fillId="0" borderId="15" applyNumberFormat="0" applyFill="0" applyAlignment="0" applyProtection="0"/>
    <xf numFmtId="0" fontId="36" fillId="0" borderId="0" applyNumberFormat="0" applyFill="0" applyBorder="0" applyAlignment="0" applyProtection="0"/>
    <xf numFmtId="0" fontId="37" fillId="8" borderId="0" applyNumberFormat="0" applyBorder="0" applyAlignment="0" applyProtection="0"/>
    <xf numFmtId="0" fontId="24" fillId="23" borderId="9" applyNumberFormat="0" applyAlignment="0" applyProtection="0"/>
    <xf numFmtId="0" fontId="1" fillId="0" borderId="0"/>
    <xf numFmtId="0" fontId="37" fillId="8" borderId="0" applyNumberFormat="0" applyBorder="0" applyAlignment="0" applyProtection="0"/>
    <xf numFmtId="0" fontId="22" fillId="17" borderId="0" applyNumberFormat="0" applyBorder="0" applyAlignment="0" applyProtection="0"/>
    <xf numFmtId="0" fontId="36" fillId="0" borderId="0" applyNumberFormat="0" applyFill="0" applyBorder="0" applyAlignment="0" applyProtection="0"/>
    <xf numFmtId="0" fontId="26" fillId="0" borderId="11" applyNumberFormat="0" applyFill="0" applyAlignment="0" applyProtection="0"/>
    <xf numFmtId="0" fontId="25" fillId="23" borderId="1" applyNumberFormat="0" applyAlignment="0" applyProtection="0"/>
    <xf numFmtId="0" fontId="22" fillId="17" borderId="0" applyNumberFormat="0" applyBorder="0" applyAlignment="0" applyProtection="0"/>
    <xf numFmtId="0" fontId="22" fillId="12" borderId="0" applyNumberFormat="0" applyBorder="0" applyAlignment="0" applyProtection="0"/>
    <xf numFmtId="0" fontId="27" fillId="0" borderId="12" applyNumberFormat="0" applyFill="0" applyAlignment="0" applyProtection="0"/>
    <xf numFmtId="0" fontId="34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4" applyNumberFormat="0" applyFill="0" applyAlignment="0" applyProtection="0"/>
    <xf numFmtId="0" fontId="35" fillId="0" borderId="15" applyNumberFormat="0" applyFill="0" applyAlignment="0" applyProtection="0"/>
    <xf numFmtId="0" fontId="30" fillId="19" borderId="2" applyNumberFormat="0" applyAlignment="0" applyProtection="0"/>
    <xf numFmtId="0" fontId="36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10" borderId="0" applyNumberFormat="0" applyBorder="0" applyAlignment="0" applyProtection="0"/>
    <xf numFmtId="0" fontId="33" fillId="7" borderId="0" applyNumberFormat="0" applyBorder="0" applyAlignment="0" applyProtection="0"/>
    <xf numFmtId="0" fontId="34" fillId="0" borderId="0" applyNumberFormat="0" applyFill="0" applyBorder="0" applyAlignment="0" applyProtection="0"/>
    <xf numFmtId="0" fontId="21" fillId="4" borderId="8" applyNumberFormat="0" applyFont="0" applyAlignment="0" applyProtection="0"/>
    <xf numFmtId="0" fontId="35" fillId="0" borderId="15" applyNumberFormat="0" applyFill="0" applyAlignment="0" applyProtection="0"/>
    <xf numFmtId="0" fontId="36" fillId="0" borderId="0" applyNumberFormat="0" applyFill="0" applyBorder="0" applyAlignment="0" applyProtection="0"/>
    <xf numFmtId="0" fontId="3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5" fillId="0" borderId="15" applyNumberFormat="0" applyFill="0" applyAlignment="0" applyProtection="0"/>
    <xf numFmtId="0" fontId="32" fillId="10" borderId="0" applyNumberFormat="0" applyBorder="0" applyAlignment="0" applyProtection="0"/>
    <xf numFmtId="0" fontId="30" fillId="19" borderId="2" applyNumberFormat="0" applyAlignment="0" applyProtection="0"/>
    <xf numFmtId="0" fontId="28" fillId="0" borderId="0" applyNumberFormat="0" applyFill="0" applyBorder="0" applyAlignment="0" applyProtection="0"/>
    <xf numFmtId="0" fontId="22" fillId="14" borderId="0" applyNumberFormat="0" applyBorder="0" applyAlignment="0" applyProtection="0"/>
    <xf numFmtId="0" fontId="24" fillId="23" borderId="9" applyNumberFormat="0" applyAlignment="0" applyProtection="0"/>
    <xf numFmtId="0" fontId="32" fillId="10" borderId="0" applyNumberFormat="0" applyBorder="0" applyAlignment="0" applyProtection="0"/>
    <xf numFmtId="0" fontId="25" fillId="23" borderId="1" applyNumberFormat="0" applyAlignment="0" applyProtection="0"/>
    <xf numFmtId="0" fontId="31" fillId="0" borderId="0" applyNumberFormat="0" applyFill="0" applyBorder="0" applyAlignment="0" applyProtection="0"/>
    <xf numFmtId="0" fontId="26" fillId="0" borderId="11" applyNumberFormat="0" applyFill="0" applyAlignment="0" applyProtection="0"/>
    <xf numFmtId="0" fontId="30" fillId="19" borderId="2" applyNumberFormat="0" applyAlignment="0" applyProtection="0"/>
    <xf numFmtId="0" fontId="27" fillId="0" borderId="12" applyNumberFormat="0" applyFill="0" applyAlignment="0" applyProtection="0"/>
    <xf numFmtId="0" fontId="29" fillId="0" borderId="14" applyNumberFormat="0" applyFill="0" applyAlignment="0" applyProtection="0"/>
    <xf numFmtId="0" fontId="28" fillId="0" borderId="13" applyNumberFormat="0" applyFill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13" applyNumberFormat="0" applyFill="0" applyAlignment="0" applyProtection="0"/>
    <xf numFmtId="0" fontId="29" fillId="0" borderId="14" applyNumberFormat="0" applyFill="0" applyAlignment="0" applyProtection="0"/>
    <xf numFmtId="0" fontId="27" fillId="0" borderId="12" applyNumberFormat="0" applyFill="0" applyAlignment="0" applyProtection="0"/>
    <xf numFmtId="0" fontId="30" fillId="19" borderId="2" applyNumberFormat="0" applyAlignment="0" applyProtection="0"/>
    <xf numFmtId="0" fontId="26" fillId="0" borderId="11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1" applyNumberFormat="0" applyAlignment="0" applyProtection="0"/>
    <xf numFmtId="0" fontId="32" fillId="10" borderId="0" applyNumberFormat="0" applyBorder="0" applyAlignment="0" applyProtection="0"/>
    <xf numFmtId="0" fontId="24" fillId="23" borderId="9" applyNumberFormat="0" applyAlignment="0" applyProtection="0"/>
    <xf numFmtId="0" fontId="33" fillId="7" borderId="0" applyNumberFormat="0" applyBorder="0" applyAlignment="0" applyProtection="0"/>
    <xf numFmtId="0" fontId="34" fillId="0" borderId="0" applyNumberFormat="0" applyFill="0" applyBorder="0" applyAlignment="0" applyProtection="0"/>
    <xf numFmtId="0" fontId="21" fillId="4" borderId="8" applyNumberFormat="0" applyFont="0" applyAlignment="0" applyProtection="0"/>
    <xf numFmtId="0" fontId="35" fillId="0" borderId="15" applyNumberFormat="0" applyFill="0" applyAlignment="0" applyProtection="0"/>
    <xf numFmtId="0" fontId="36" fillId="0" borderId="0" applyNumberFormat="0" applyFill="0" applyBorder="0" applyAlignment="0" applyProtection="0"/>
    <xf numFmtId="0" fontId="37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21" fillId="4" borderId="8" applyNumberFormat="0" applyFont="0" applyAlignment="0" applyProtection="0"/>
    <xf numFmtId="0" fontId="22" fillId="21" borderId="0" applyNumberFormat="0" applyBorder="0" applyAlignment="0" applyProtection="0"/>
    <xf numFmtId="0" fontId="33" fillId="7" borderId="0" applyNumberFormat="0" applyBorder="0" applyAlignment="0" applyProtection="0"/>
    <xf numFmtId="0" fontId="22" fillId="14" borderId="0" applyNumberFormat="0" applyBorder="0" applyAlignment="0" applyProtection="0"/>
    <xf numFmtId="0" fontId="3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10" borderId="0" applyNumberFormat="0" applyBorder="0" applyAlignment="0" applyProtection="0"/>
    <xf numFmtId="0" fontId="33" fillId="7" borderId="0" applyNumberFormat="0" applyBorder="0" applyAlignment="0" applyProtection="0"/>
    <xf numFmtId="0" fontId="34" fillId="0" borderId="0" applyNumberFormat="0" applyFill="0" applyBorder="0" applyAlignment="0" applyProtection="0"/>
    <xf numFmtId="0" fontId="21" fillId="4" borderId="8" applyNumberFormat="0" applyFont="0" applyAlignment="0" applyProtection="0"/>
    <xf numFmtId="0" fontId="35" fillId="0" borderId="15" applyNumberFormat="0" applyFill="0" applyAlignment="0" applyProtection="0"/>
    <xf numFmtId="0" fontId="36" fillId="0" borderId="0" applyNumberFormat="0" applyFill="0" applyBorder="0" applyAlignment="0" applyProtection="0"/>
    <xf numFmtId="0" fontId="37" fillId="8" borderId="0" applyNumberFormat="0" applyBorder="0" applyAlignment="0" applyProtection="0"/>
    <xf numFmtId="0" fontId="2" fillId="0" borderId="0"/>
    <xf numFmtId="0" fontId="33" fillId="7" borderId="0" applyNumberFormat="0" applyBorder="0" applyAlignment="0" applyProtection="0"/>
    <xf numFmtId="0" fontId="32" fillId="10" borderId="0" applyNumberFormat="0" applyBorder="0" applyAlignment="0" applyProtection="0"/>
    <xf numFmtId="0" fontId="31" fillId="0" borderId="0" applyNumberFormat="0" applyFill="0" applyBorder="0" applyAlignment="0" applyProtection="0"/>
    <xf numFmtId="0" fontId="30" fillId="19" borderId="2" applyNumberFormat="0" applyAlignment="0" applyProtection="0"/>
    <xf numFmtId="0" fontId="29" fillId="0" borderId="14" applyNumberFormat="0" applyFill="0" applyAlignment="0" applyProtection="0"/>
    <xf numFmtId="0" fontId="28" fillId="0" borderId="0" applyNumberFormat="0" applyFill="0" applyBorder="0" applyAlignment="0" applyProtection="0"/>
    <xf numFmtId="0" fontId="22" fillId="21" borderId="0" applyNumberFormat="0" applyBorder="0" applyAlignment="0" applyProtection="0"/>
    <xf numFmtId="0" fontId="22" fillId="17" borderId="0" applyNumberFormat="0" applyBorder="0" applyAlignment="0" applyProtection="0"/>
    <xf numFmtId="0" fontId="22" fillId="2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2" borderId="0" applyNumberFormat="0" applyBorder="0" applyAlignment="0" applyProtection="0"/>
    <xf numFmtId="0" fontId="23" fillId="5" borderId="1" applyNumberFormat="0" applyAlignment="0" applyProtection="0"/>
    <xf numFmtId="0" fontId="24" fillId="23" borderId="9" applyNumberFormat="0" applyAlignment="0" applyProtection="0"/>
    <xf numFmtId="0" fontId="25" fillId="23" borderId="1" applyNumberFormat="0" applyAlignment="0" applyProtection="0"/>
    <xf numFmtId="0" fontId="26" fillId="0" borderId="11" applyNumberFormat="0" applyFill="0" applyAlignment="0" applyProtection="0"/>
    <xf numFmtId="0" fontId="27" fillId="0" borderId="12" applyNumberFormat="0" applyFill="0" applyAlignment="0" applyProtection="0"/>
    <xf numFmtId="0" fontId="28" fillId="0" borderId="13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14" applyNumberFormat="0" applyFill="0" applyAlignment="0" applyProtection="0"/>
    <xf numFmtId="0" fontId="30" fillId="19" borderId="2" applyNumberFormat="0" applyAlignment="0" applyProtection="0"/>
    <xf numFmtId="0" fontId="31" fillId="0" borderId="0" applyNumberFormat="0" applyFill="0" applyBorder="0" applyAlignment="0" applyProtection="0"/>
    <xf numFmtId="0" fontId="32" fillId="10" borderId="0" applyNumberFormat="0" applyBorder="0" applyAlignment="0" applyProtection="0"/>
    <xf numFmtId="0" fontId="51" fillId="0" borderId="0"/>
    <xf numFmtId="0" fontId="33" fillId="7" borderId="0" applyNumberFormat="0" applyBorder="0" applyAlignment="0" applyProtection="0"/>
    <xf numFmtId="0" fontId="34" fillId="0" borderId="0" applyNumberFormat="0" applyFill="0" applyBorder="0" applyAlignment="0" applyProtection="0"/>
    <xf numFmtId="0" fontId="21" fillId="4" borderId="8" applyNumberFormat="0" applyFont="0" applyAlignment="0" applyProtection="0"/>
    <xf numFmtId="9" fontId="3" fillId="0" borderId="0" applyFont="0" applyFill="0" applyBorder="0" applyAlignment="0" applyProtection="0"/>
    <xf numFmtId="0" fontId="35" fillId="0" borderId="15" applyNumberFormat="0" applyFill="0" applyAlignment="0" applyProtection="0"/>
    <xf numFmtId="0" fontId="36" fillId="0" borderId="0" applyNumberFormat="0" applyFill="0" applyBorder="0" applyAlignment="0" applyProtection="0"/>
    <xf numFmtId="0" fontId="37" fillId="8" borderId="0" applyNumberFormat="0" applyBorder="0" applyAlignment="0" applyProtection="0"/>
    <xf numFmtId="0" fontId="51" fillId="0" borderId="0"/>
    <xf numFmtId="0" fontId="37" fillId="8" borderId="0" applyNumberFormat="0" applyBorder="0" applyAlignment="0" applyProtection="0"/>
    <xf numFmtId="0" fontId="1" fillId="0" borderId="0"/>
    <xf numFmtId="0" fontId="34" fillId="0" borderId="0" applyNumberFormat="0" applyFill="0" applyBorder="0" applyAlignment="0" applyProtection="0"/>
    <xf numFmtId="0" fontId="21" fillId="4" borderId="8" applyNumberFormat="0" applyFont="0" applyAlignment="0" applyProtection="0"/>
    <xf numFmtId="0" fontId="28" fillId="0" borderId="13" applyNumberFormat="0" applyFill="0" applyAlignment="0" applyProtection="0"/>
    <xf numFmtId="0" fontId="27" fillId="0" borderId="12" applyNumberFormat="0" applyFill="0" applyAlignment="0" applyProtection="0"/>
    <xf numFmtId="0" fontId="26" fillId="0" borderId="11" applyNumberFormat="0" applyFill="0" applyAlignment="0" applyProtection="0"/>
    <xf numFmtId="0" fontId="25" fillId="23" borderId="1" applyNumberFormat="0" applyAlignment="0" applyProtection="0"/>
    <xf numFmtId="0" fontId="24" fillId="23" borderId="9" applyNumberFormat="0" applyAlignment="0" applyProtection="0"/>
    <xf numFmtId="0" fontId="23" fillId="5" borderId="1" applyNumberFormat="0" applyAlignment="0" applyProtection="0"/>
    <xf numFmtId="0" fontId="22" fillId="12" borderId="0" applyNumberFormat="0" applyBorder="0" applyAlignment="0" applyProtection="0"/>
    <xf numFmtId="0" fontId="22" fillId="14" borderId="0" applyNumberFormat="0" applyBorder="0" applyAlignment="0" applyProtection="0"/>
    <xf numFmtId="0" fontId="22" fillId="13" borderId="0" applyNumberFormat="0" applyBorder="0" applyAlignment="0" applyProtection="0"/>
    <xf numFmtId="0" fontId="22" fillId="22" borderId="0" applyNumberFormat="0" applyBorder="0" applyAlignment="0" applyProtection="0"/>
    <xf numFmtId="0" fontId="22" fillId="17" borderId="0" applyNumberFormat="0" applyBorder="0" applyAlignment="0" applyProtection="0"/>
    <xf numFmtId="0" fontId="22" fillId="21" borderId="0" applyNumberFormat="0" applyBorder="0" applyAlignment="0" applyProtection="0"/>
    <xf numFmtId="0" fontId="2" fillId="0" borderId="0"/>
    <xf numFmtId="0" fontId="35" fillId="0" borderId="15" applyNumberFormat="0" applyFill="0" applyAlignment="0" applyProtection="0"/>
    <xf numFmtId="0" fontId="36" fillId="0" borderId="0" applyNumberFormat="0" applyFill="0" applyBorder="0" applyAlignment="0" applyProtection="0"/>
    <xf numFmtId="0" fontId="1" fillId="0" borderId="0"/>
  </cellStyleXfs>
  <cellXfs count="283">
    <xf numFmtId="0" fontId="0" fillId="0" borderId="0" xfId="0"/>
    <xf numFmtId="0" fontId="2" fillId="0" borderId="0" xfId="1"/>
    <xf numFmtId="0" fontId="10" fillId="0" borderId="0" xfId="1" applyFont="1" applyAlignment="1">
      <alignment wrapText="1"/>
    </xf>
    <xf numFmtId="0" fontId="5" fillId="0" borderId="0" xfId="1" applyFont="1"/>
    <xf numFmtId="0" fontId="5" fillId="0" borderId="0" xfId="1" applyFont="1" applyAlignment="1">
      <alignment wrapText="1"/>
    </xf>
    <xf numFmtId="0" fontId="5" fillId="0" borderId="0" xfId="1" applyFont="1" applyBorder="1"/>
    <xf numFmtId="3" fontId="5" fillId="0" borderId="0" xfId="1" applyNumberFormat="1" applyFont="1"/>
    <xf numFmtId="3" fontId="5" fillId="0" borderId="0" xfId="1" applyNumberFormat="1" applyFont="1" applyBorder="1"/>
    <xf numFmtId="0" fontId="9" fillId="0" borderId="0" xfId="1" applyFont="1" applyAlignment="1"/>
    <xf numFmtId="0" fontId="9" fillId="0" borderId="0" xfId="1" applyFont="1" applyAlignment="1">
      <alignment wrapText="1"/>
    </xf>
    <xf numFmtId="167" fontId="9" fillId="0" borderId="0" xfId="1" applyNumberFormat="1" applyFont="1" applyAlignment="1"/>
    <xf numFmtId="0" fontId="5" fillId="0" borderId="0" xfId="1" applyFont="1" applyFill="1"/>
    <xf numFmtId="3" fontId="5" fillId="0" borderId="0" xfId="1" applyNumberFormat="1" applyFont="1" applyFill="1"/>
    <xf numFmtId="0" fontId="9" fillId="0" borderId="0" xfId="1" applyFont="1" applyFill="1" applyAlignment="1"/>
    <xf numFmtId="167" fontId="9" fillId="0" borderId="0" xfId="1" applyNumberFormat="1" applyFont="1" applyFill="1" applyAlignment="1"/>
    <xf numFmtId="0" fontId="5" fillId="0" borderId="0" xfId="1" applyFont="1" applyBorder="1" applyAlignment="1">
      <alignment wrapText="1"/>
    </xf>
    <xf numFmtId="0" fontId="7" fillId="0" borderId="0" xfId="1" applyNumberFormat="1" applyFont="1" applyAlignment="1">
      <alignment horizontal="center" vertical="center" wrapText="1"/>
    </xf>
    <xf numFmtId="0" fontId="7" fillId="0" borderId="0" xfId="1" applyFont="1" applyBorder="1" applyAlignment="1">
      <alignment horizontal="center" vertical="center" wrapText="1"/>
    </xf>
    <xf numFmtId="0" fontId="5" fillId="0" borderId="0" xfId="1" applyFont="1" applyFill="1" applyBorder="1"/>
    <xf numFmtId="0" fontId="5" fillId="0" borderId="0" xfId="1" applyFont="1" applyFill="1" applyAlignment="1">
      <alignment horizontal="center"/>
    </xf>
    <xf numFmtId="9" fontId="5" fillId="0" borderId="0" xfId="74" applyFont="1" applyFill="1"/>
    <xf numFmtId="0" fontId="12" fillId="0" borderId="0" xfId="1" applyFont="1" applyFill="1" applyAlignment="1">
      <alignment horizontal="center"/>
    </xf>
    <xf numFmtId="0" fontId="7" fillId="0" borderId="0" xfId="1" applyFont="1" applyFill="1" applyAlignment="1">
      <alignment horizontal="center" wrapText="1"/>
    </xf>
    <xf numFmtId="0" fontId="5" fillId="0" borderId="0" xfId="1" applyFont="1" applyFill="1" applyAlignment="1">
      <alignment horizontal="center" wrapText="1"/>
    </xf>
    <xf numFmtId="0" fontId="5" fillId="0" borderId="0" xfId="1" applyFont="1" applyFill="1" applyBorder="1" applyAlignment="1"/>
    <xf numFmtId="3" fontId="61" fillId="0" borderId="0" xfId="1" applyNumberFormat="1" applyFont="1" applyFill="1"/>
    <xf numFmtId="0" fontId="12" fillId="0" borderId="0" xfId="1" applyFont="1" applyFill="1" applyBorder="1"/>
    <xf numFmtId="3" fontId="62" fillId="0" borderId="0" xfId="1" applyNumberFormat="1" applyFont="1" applyFill="1"/>
    <xf numFmtId="0" fontId="5" fillId="0" borderId="0" xfId="1" applyFont="1" applyFill="1" applyAlignment="1">
      <alignment wrapText="1"/>
    </xf>
    <xf numFmtId="0" fontId="64" fillId="28" borderId="0" xfId="1" applyFont="1" applyFill="1" applyAlignment="1">
      <alignment horizontal="left" vertical="center" wrapText="1"/>
    </xf>
    <xf numFmtId="0" fontId="64" fillId="28" borderId="0" xfId="1" applyFont="1" applyFill="1" applyAlignment="1">
      <alignment horizontal="center" vertical="center" wrapText="1"/>
    </xf>
    <xf numFmtId="0" fontId="5" fillId="0" borderId="0" xfId="1" applyFont="1" applyFill="1" applyAlignment="1">
      <alignment horizontal="left" vertical="center" wrapText="1"/>
    </xf>
    <xf numFmtId="0" fontId="5" fillId="0" borderId="18" xfId="1" applyFont="1" applyBorder="1" applyAlignment="1">
      <alignment wrapText="1"/>
    </xf>
    <xf numFmtId="0" fontId="5" fillId="0" borderId="18" xfId="1" applyFont="1" applyFill="1" applyBorder="1" applyAlignment="1"/>
    <xf numFmtId="0" fontId="5" fillId="0" borderId="0" xfId="1" applyFont="1" applyBorder="1" applyAlignment="1"/>
    <xf numFmtId="3" fontId="65" fillId="0" borderId="0" xfId="1" applyNumberFormat="1" applyFont="1" applyFill="1"/>
    <xf numFmtId="3" fontId="65" fillId="0" borderId="0" xfId="1" applyNumberFormat="1" applyFont="1" applyBorder="1"/>
    <xf numFmtId="3" fontId="65" fillId="0" borderId="0" xfId="1" applyNumberFormat="1" applyFont="1" applyFill="1" applyBorder="1"/>
    <xf numFmtId="3" fontId="65" fillId="0" borderId="16" xfId="1" applyNumberFormat="1" applyFont="1" applyFill="1" applyBorder="1"/>
    <xf numFmtId="0" fontId="65" fillId="0" borderId="0" xfId="1" applyFont="1" applyBorder="1"/>
    <xf numFmtId="3" fontId="65" fillId="0" borderId="19" xfId="1" applyNumberFormat="1" applyFont="1" applyFill="1" applyBorder="1"/>
    <xf numFmtId="3" fontId="65" fillId="0" borderId="18" xfId="1" applyNumberFormat="1" applyFont="1" applyFill="1" applyBorder="1"/>
    <xf numFmtId="0" fontId="70" fillId="0" borderId="0" xfId="1" applyFont="1" applyFill="1" applyBorder="1"/>
    <xf numFmtId="0" fontId="2" fillId="0" borderId="0" xfId="217"/>
    <xf numFmtId="0" fontId="5" fillId="0" borderId="0" xfId="217" applyFont="1" applyAlignment="1">
      <alignment wrapText="1"/>
    </xf>
    <xf numFmtId="0" fontId="5" fillId="0" borderId="0" xfId="217" applyFont="1" applyBorder="1"/>
    <xf numFmtId="0" fontId="5" fillId="0" borderId="0" xfId="217" applyFont="1" applyAlignment="1">
      <alignment horizontal="center"/>
    </xf>
    <xf numFmtId="167" fontId="9" fillId="0" borderId="0" xfId="217" applyNumberFormat="1" applyFont="1" applyAlignment="1"/>
    <xf numFmtId="167" fontId="5" fillId="0" borderId="0" xfId="217" applyNumberFormat="1" applyFont="1" applyAlignment="1"/>
    <xf numFmtId="167" fontId="13" fillId="0" borderId="0" xfId="217" applyNumberFormat="1" applyFont="1" applyBorder="1" applyAlignment="1">
      <alignment horizontal="right"/>
    </xf>
    <xf numFmtId="167" fontId="5" fillId="0" borderId="0" xfId="217" applyNumberFormat="1" applyFont="1" applyAlignment="1">
      <alignment horizontal="right"/>
    </xf>
    <xf numFmtId="167" fontId="5" fillId="0" borderId="0" xfId="217" applyNumberFormat="1" applyFont="1" applyFill="1" applyAlignment="1"/>
    <xf numFmtId="0" fontId="9" fillId="0" borderId="0" xfId="217" applyFont="1" applyFill="1" applyAlignment="1"/>
    <xf numFmtId="167" fontId="9" fillId="0" borderId="0" xfId="217" applyNumberFormat="1" applyFont="1" applyFill="1" applyAlignment="1"/>
    <xf numFmtId="0" fontId="5" fillId="0" borderId="0" xfId="217" applyFont="1" applyBorder="1" applyAlignment="1">
      <alignment wrapText="1"/>
    </xf>
    <xf numFmtId="0" fontId="7" fillId="0" borderId="0" xfId="217" applyNumberFormat="1" applyFont="1" applyAlignment="1">
      <alignment horizontal="center" vertical="center" wrapText="1"/>
    </xf>
    <xf numFmtId="0" fontId="5" fillId="0" borderId="0" xfId="217" applyFont="1" applyFill="1" applyBorder="1"/>
    <xf numFmtId="0" fontId="5" fillId="0" borderId="0" xfId="217" applyFont="1" applyFill="1" applyBorder="1" applyAlignment="1"/>
    <xf numFmtId="167" fontId="7" fillId="0" borderId="0" xfId="217" applyNumberFormat="1" applyFont="1" applyFill="1" applyAlignment="1"/>
    <xf numFmtId="167" fontId="17" fillId="0" borderId="0" xfId="217" applyNumberFormat="1" applyFont="1" applyBorder="1" applyAlignment="1">
      <alignment horizontal="right"/>
    </xf>
    <xf numFmtId="167" fontId="13" fillId="0" borderId="0" xfId="217" applyNumberFormat="1" applyFont="1" applyFill="1" applyBorder="1" applyAlignment="1">
      <alignment horizontal="right"/>
    </xf>
    <xf numFmtId="0" fontId="66" fillId="0" borderId="0" xfId="217" applyFont="1" applyAlignment="1">
      <alignment wrapText="1"/>
    </xf>
    <xf numFmtId="0" fontId="67" fillId="0" borderId="0" xfId="217" applyNumberFormat="1" applyFont="1" applyAlignment="1">
      <alignment horizontal="center" vertical="center"/>
    </xf>
    <xf numFmtId="17" fontId="67" fillId="0" borderId="0" xfId="217" applyNumberFormat="1" applyFont="1" applyAlignment="1">
      <alignment horizontal="center" vertical="center" wrapText="1"/>
    </xf>
    <xf numFmtId="0" fontId="67" fillId="0" borderId="0" xfId="217" applyFont="1" applyAlignment="1">
      <alignment horizontal="center" vertical="top"/>
    </xf>
    <xf numFmtId="167" fontId="66" fillId="0" borderId="0" xfId="217" applyNumberFormat="1" applyFont="1" applyAlignment="1">
      <alignment horizontal="right"/>
    </xf>
    <xf numFmtId="167" fontId="66" fillId="0" borderId="0" xfId="217" applyNumberFormat="1" applyFont="1" applyAlignment="1"/>
    <xf numFmtId="167" fontId="66" fillId="0" borderId="0" xfId="217" applyNumberFormat="1" applyFont="1" applyFill="1" applyAlignment="1">
      <alignment horizontal="right"/>
    </xf>
    <xf numFmtId="0" fontId="66" fillId="0" borderId="0" xfId="217" applyFont="1" applyAlignment="1">
      <alignment horizontal="center"/>
    </xf>
    <xf numFmtId="167" fontId="66" fillId="0" borderId="0" xfId="217" applyNumberFormat="1" applyFont="1" applyFill="1" applyAlignment="1"/>
    <xf numFmtId="165" fontId="66" fillId="0" borderId="18" xfId="217" applyNumberFormat="1" applyFont="1" applyFill="1" applyBorder="1" applyAlignment="1">
      <alignment horizontal="right"/>
    </xf>
    <xf numFmtId="165" fontId="66" fillId="0" borderId="0" xfId="217" applyNumberFormat="1" applyFont="1" applyAlignment="1"/>
    <xf numFmtId="0" fontId="67" fillId="0" borderId="0" xfId="217" applyFont="1" applyAlignment="1">
      <alignment horizontal="center"/>
    </xf>
    <xf numFmtId="165" fontId="66" fillId="0" borderId="0" xfId="217" applyNumberFormat="1" applyFont="1" applyFill="1" applyBorder="1" applyAlignment="1">
      <alignment horizontal="right"/>
    </xf>
    <xf numFmtId="167" fontId="67" fillId="0" borderId="0" xfId="217" applyNumberFormat="1" applyFont="1" applyFill="1" applyAlignment="1">
      <alignment horizontal="right"/>
    </xf>
    <xf numFmtId="167" fontId="67" fillId="0" borderId="0" xfId="217" applyNumberFormat="1" applyFont="1" applyFill="1" applyAlignment="1"/>
    <xf numFmtId="0" fontId="66" fillId="0" borderId="0" xfId="217" applyFont="1" applyFill="1" applyAlignment="1">
      <alignment horizontal="center"/>
    </xf>
    <xf numFmtId="167" fontId="66" fillId="0" borderId="0" xfId="217" applyNumberFormat="1" applyFont="1" applyFill="1" applyBorder="1" applyAlignment="1"/>
    <xf numFmtId="167" fontId="66" fillId="0" borderId="18" xfId="217" applyNumberFormat="1" applyFont="1" applyBorder="1" applyAlignment="1">
      <alignment horizontal="right"/>
    </xf>
    <xf numFmtId="167" fontId="66" fillId="0" borderId="18" xfId="217" applyNumberFormat="1" applyFont="1" applyFill="1" applyBorder="1" applyAlignment="1"/>
    <xf numFmtId="0" fontId="5" fillId="0" borderId="18" xfId="217" applyFont="1" applyBorder="1" applyAlignment="1">
      <alignment wrapText="1"/>
    </xf>
    <xf numFmtId="0" fontId="5" fillId="0" borderId="18" xfId="217" applyFont="1" applyFill="1" applyBorder="1" applyAlignment="1"/>
    <xf numFmtId="0" fontId="5" fillId="0" borderId="0" xfId="217" applyFont="1" applyBorder="1" applyAlignment="1"/>
    <xf numFmtId="0" fontId="9" fillId="0" borderId="0" xfId="217" applyFont="1" applyBorder="1" applyAlignment="1">
      <alignment wrapText="1"/>
    </xf>
    <xf numFmtId="165" fontId="67" fillId="0" borderId="0" xfId="217" applyNumberFormat="1" applyFont="1" applyFill="1" applyBorder="1" applyAlignment="1">
      <alignment horizontal="right"/>
    </xf>
    <xf numFmtId="167" fontId="66" fillId="0" borderId="0" xfId="217" applyNumberFormat="1" applyFont="1" applyBorder="1" applyAlignment="1"/>
    <xf numFmtId="165" fontId="66" fillId="0" borderId="22" xfId="217" applyNumberFormat="1" applyFont="1" applyFill="1" applyBorder="1" applyAlignment="1">
      <alignment horizontal="right"/>
    </xf>
    <xf numFmtId="165" fontId="66" fillId="0" borderId="19" xfId="217" applyNumberFormat="1" applyFont="1" applyFill="1" applyBorder="1" applyAlignment="1">
      <alignment horizontal="right"/>
    </xf>
    <xf numFmtId="0" fontId="2" fillId="0" borderId="0" xfId="262"/>
    <xf numFmtId="0" fontId="5" fillId="0" borderId="0" xfId="262" applyFont="1" applyAlignment="1">
      <alignment wrapText="1"/>
    </xf>
    <xf numFmtId="0" fontId="9" fillId="0" borderId="0" xfId="262" applyFont="1" applyAlignment="1"/>
    <xf numFmtId="0" fontId="9" fillId="0" borderId="0" xfId="262" applyFont="1" applyAlignment="1">
      <alignment wrapText="1"/>
    </xf>
    <xf numFmtId="167" fontId="9" fillId="0" borderId="0" xfId="262" applyNumberFormat="1" applyFont="1" applyAlignment="1"/>
    <xf numFmtId="3" fontId="14" fillId="0" borderId="0" xfId="262" applyNumberFormat="1" applyFont="1" applyBorder="1" applyAlignment="1">
      <alignment horizontal="center" wrapText="1"/>
    </xf>
    <xf numFmtId="3" fontId="14" fillId="0" borderId="0" xfId="262" applyNumberFormat="1" applyFont="1" applyFill="1" applyBorder="1" applyAlignment="1">
      <alignment horizontal="center" wrapText="1"/>
    </xf>
    <xf numFmtId="0" fontId="9" fillId="0" borderId="0" xfId="262" applyFont="1" applyFill="1" applyAlignment="1"/>
    <xf numFmtId="167" fontId="9" fillId="0" borderId="0" xfId="262" applyNumberFormat="1" applyFont="1" applyFill="1" applyAlignment="1"/>
    <xf numFmtId="0" fontId="5" fillId="0" borderId="0" xfId="262" applyFont="1" applyBorder="1" applyAlignment="1">
      <alignment wrapText="1"/>
    </xf>
    <xf numFmtId="167" fontId="7" fillId="0" borderId="0" xfId="262" applyNumberFormat="1" applyFont="1" applyFill="1" applyBorder="1" applyAlignment="1">
      <alignment horizontal="center"/>
    </xf>
    <xf numFmtId="0" fontId="5" fillId="0" borderId="0" xfId="262" applyFont="1" applyFill="1" applyBorder="1"/>
    <xf numFmtId="165" fontId="14" fillId="0" borderId="0" xfId="262" applyNumberFormat="1" applyFont="1" applyBorder="1" applyAlignment="1">
      <alignment horizontal="center" wrapText="1"/>
    </xf>
    <xf numFmtId="165" fontId="8" fillId="0" borderId="0" xfId="262" applyNumberFormat="1" applyFont="1" applyFill="1" applyBorder="1"/>
    <xf numFmtId="165" fontId="14" fillId="0" borderId="0" xfId="262" applyNumberFormat="1" applyFont="1" applyFill="1" applyBorder="1" applyAlignment="1">
      <alignment wrapText="1"/>
    </xf>
    <xf numFmtId="0" fontId="7" fillId="0" borderId="0" xfId="262" applyFont="1" applyBorder="1" applyAlignment="1">
      <alignment horizontal="center" wrapText="1"/>
    </xf>
    <xf numFmtId="165" fontId="14" fillId="0" borderId="0" xfId="262" applyNumberFormat="1" applyFont="1" applyBorder="1" applyAlignment="1">
      <alignment wrapText="1"/>
    </xf>
    <xf numFmtId="3" fontId="7" fillId="0" borderId="0" xfId="262" applyNumberFormat="1" applyFont="1" applyFill="1" applyBorder="1" applyAlignment="1">
      <alignment horizontal="center" vertical="center"/>
    </xf>
    <xf numFmtId="165" fontId="16" fillId="0" borderId="0" xfId="262" applyNumberFormat="1" applyFont="1" applyBorder="1" applyAlignment="1">
      <alignment horizontal="center" vertical="top" wrapText="1"/>
    </xf>
    <xf numFmtId="165" fontId="58" fillId="0" borderId="0" xfId="262" applyNumberFormat="1" applyFont="1" applyBorder="1"/>
    <xf numFmtId="0" fontId="5" fillId="0" borderId="0" xfId="262" applyFont="1" applyBorder="1" applyAlignment="1">
      <alignment horizontal="left" wrapText="1"/>
    </xf>
    <xf numFmtId="165" fontId="14" fillId="0" borderId="0" xfId="262" applyNumberFormat="1" applyFont="1" applyBorder="1" applyAlignment="1">
      <alignment horizontal="left" wrapText="1"/>
    </xf>
    <xf numFmtId="0" fontId="5" fillId="0" borderId="18" xfId="262" applyFont="1" applyBorder="1" applyAlignment="1">
      <alignment wrapText="1"/>
    </xf>
    <xf numFmtId="0" fontId="5" fillId="0" borderId="0" xfId="262" applyFont="1" applyBorder="1" applyAlignment="1"/>
    <xf numFmtId="0" fontId="9" fillId="0" borderId="0" xfId="262" applyFont="1" applyBorder="1" applyAlignment="1">
      <alignment wrapText="1"/>
    </xf>
    <xf numFmtId="165" fontId="8" fillId="0" borderId="0" xfId="209" applyNumberFormat="1" applyFont="1" applyBorder="1"/>
    <xf numFmtId="165" fontId="8" fillId="0" borderId="0" xfId="209" applyNumberFormat="1" applyFont="1" applyFill="1" applyBorder="1"/>
    <xf numFmtId="0" fontId="7" fillId="0" borderId="0" xfId="262" applyFont="1" applyBorder="1" applyAlignment="1">
      <alignment wrapText="1"/>
    </xf>
    <xf numFmtId="165" fontId="8" fillId="0" borderId="18" xfId="209" applyNumberFormat="1" applyFont="1" applyBorder="1"/>
    <xf numFmtId="165" fontId="56" fillId="0" borderId="0" xfId="262" applyNumberFormat="1" applyFont="1" applyBorder="1"/>
    <xf numFmtId="165" fontId="56" fillId="0" borderId="0" xfId="262" applyNumberFormat="1" applyFont="1" applyFill="1" applyBorder="1"/>
    <xf numFmtId="0" fontId="65" fillId="0" borderId="0" xfId="262" applyFont="1" applyFill="1" applyBorder="1" applyAlignment="1">
      <alignment horizontal="left"/>
    </xf>
    <xf numFmtId="0" fontId="65" fillId="0" borderId="0" xfId="262" applyFont="1" applyFill="1" applyBorder="1"/>
    <xf numFmtId="165" fontId="65" fillId="0" borderId="0" xfId="262" applyNumberFormat="1" applyFont="1" applyFill="1" applyBorder="1" applyAlignment="1">
      <alignment horizontal="left" wrapText="1"/>
    </xf>
    <xf numFmtId="167" fontId="71" fillId="0" borderId="0" xfId="262" applyNumberFormat="1" applyFont="1" applyFill="1" applyBorder="1" applyAlignment="1">
      <alignment horizontal="center" wrapText="1"/>
    </xf>
    <xf numFmtId="167" fontId="65" fillId="0" borderId="0" xfId="262" applyNumberFormat="1" applyFont="1" applyFill="1" applyBorder="1" applyAlignment="1">
      <alignment wrapText="1"/>
    </xf>
    <xf numFmtId="165" fontId="65" fillId="0" borderId="0" xfId="262" applyNumberFormat="1" applyFont="1" applyFill="1" applyBorder="1" applyAlignment="1">
      <alignment wrapText="1"/>
    </xf>
    <xf numFmtId="165" fontId="65" fillId="0" borderId="20" xfId="262" applyNumberFormat="1" applyFont="1" applyFill="1" applyBorder="1" applyAlignment="1">
      <alignment wrapText="1"/>
    </xf>
    <xf numFmtId="165" fontId="65" fillId="0" borderId="23" xfId="262" applyNumberFormat="1" applyFont="1" applyFill="1" applyBorder="1" applyAlignment="1">
      <alignment wrapText="1"/>
    </xf>
    <xf numFmtId="165" fontId="65" fillId="0" borderId="25" xfId="262" applyNumberFormat="1" applyFont="1" applyFill="1" applyBorder="1" applyAlignment="1">
      <alignment wrapText="1"/>
    </xf>
    <xf numFmtId="165" fontId="65" fillId="0" borderId="3" xfId="262" applyNumberFormat="1" applyFont="1" applyFill="1" applyBorder="1" applyAlignment="1">
      <alignment wrapText="1"/>
    </xf>
    <xf numFmtId="165" fontId="71" fillId="0" borderId="0" xfId="262" applyNumberFormat="1" applyFont="1" applyFill="1" applyBorder="1" applyAlignment="1">
      <alignment horizontal="center" vertical="top" wrapText="1"/>
    </xf>
    <xf numFmtId="165" fontId="65" fillId="0" borderId="19" xfId="262" applyNumberFormat="1" applyFont="1" applyFill="1" applyBorder="1" applyAlignment="1">
      <alignment wrapText="1"/>
    </xf>
    <xf numFmtId="167" fontId="11" fillId="0" borderId="0" xfId="262" applyNumberFormat="1" applyFont="1" applyFill="1" applyAlignment="1"/>
    <xf numFmtId="0" fontId="65" fillId="0" borderId="18" xfId="262" applyFont="1" applyBorder="1" applyAlignment="1">
      <alignment wrapText="1"/>
    </xf>
    <xf numFmtId="3" fontId="73" fillId="0" borderId="0" xfId="262" applyNumberFormat="1" applyFont="1" applyAlignment="1">
      <alignment horizontal="right"/>
    </xf>
    <xf numFmtId="165" fontId="73" fillId="0" borderId="0" xfId="262" applyNumberFormat="1" applyFont="1" applyAlignment="1">
      <alignment horizontal="right"/>
    </xf>
    <xf numFmtId="165" fontId="65" fillId="0" borderId="0" xfId="262" applyNumberFormat="1" applyFont="1" applyFill="1" applyBorder="1" applyAlignment="1">
      <alignment horizontal="center" vertical="top" wrapText="1"/>
    </xf>
    <xf numFmtId="3" fontId="73" fillId="0" borderId="3" xfId="262" applyNumberFormat="1" applyFont="1" applyBorder="1" applyAlignment="1">
      <alignment horizontal="right"/>
    </xf>
    <xf numFmtId="165" fontId="73" fillId="0" borderId="3" xfId="262" applyNumberFormat="1" applyFont="1" applyBorder="1" applyAlignment="1">
      <alignment horizontal="right"/>
    </xf>
    <xf numFmtId="165" fontId="65" fillId="0" borderId="20" xfId="262" applyNumberFormat="1" applyFont="1" applyFill="1" applyBorder="1" applyAlignment="1">
      <alignment horizontal="right" wrapText="1"/>
    </xf>
    <xf numFmtId="0" fontId="65" fillId="0" borderId="18" xfId="262" applyFont="1" applyFill="1" applyBorder="1" applyAlignment="1"/>
    <xf numFmtId="0" fontId="65" fillId="0" borderId="0" xfId="262" applyFont="1" applyFill="1" applyBorder="1" applyAlignment="1"/>
    <xf numFmtId="167" fontId="11" fillId="0" borderId="0" xfId="262" applyNumberFormat="1" applyFont="1" applyAlignment="1"/>
    <xf numFmtId="4" fontId="73" fillId="0" borderId="0" xfId="262" applyNumberFormat="1" applyFont="1" applyAlignment="1">
      <alignment vertical="center"/>
    </xf>
    <xf numFmtId="0" fontId="2" fillId="0" borderId="0" xfId="302"/>
    <xf numFmtId="0" fontId="12" fillId="0" borderId="0" xfId="302" applyFont="1"/>
    <xf numFmtId="0" fontId="12" fillId="0" borderId="0" xfId="302" applyFont="1" applyBorder="1"/>
    <xf numFmtId="0" fontId="5" fillId="0" borderId="0" xfId="302" applyFont="1" applyAlignment="1">
      <alignment wrapText="1"/>
    </xf>
    <xf numFmtId="0" fontId="12" fillId="0" borderId="0" xfId="302" applyFont="1" applyAlignment="1">
      <alignment wrapText="1"/>
    </xf>
    <xf numFmtId="3" fontId="12" fillId="0" borderId="0" xfId="302" applyNumberFormat="1" applyFont="1"/>
    <xf numFmtId="0" fontId="9" fillId="0" borderId="0" xfId="302" applyFont="1" applyAlignment="1"/>
    <xf numFmtId="167" fontId="9" fillId="0" borderId="0" xfId="302" applyNumberFormat="1" applyFont="1" applyAlignment="1"/>
    <xf numFmtId="0" fontId="15" fillId="0" borderId="0" xfId="302" applyFont="1" applyAlignment="1">
      <alignment horizontal="center" vertical="top" wrapText="1"/>
    </xf>
    <xf numFmtId="0" fontId="14" fillId="0" borderId="0" xfId="302" applyFont="1" applyAlignment="1">
      <alignment vertical="top" wrapText="1"/>
    </xf>
    <xf numFmtId="0" fontId="16" fillId="0" borderId="0" xfId="302" applyFont="1" applyBorder="1" applyAlignment="1">
      <alignment horizontal="center" vertical="top" wrapText="1"/>
    </xf>
    <xf numFmtId="0" fontId="17" fillId="0" borderId="18" xfId="302" applyFont="1" applyBorder="1" applyAlignment="1">
      <alignment horizontal="right"/>
    </xf>
    <xf numFmtId="0" fontId="9" fillId="0" borderId="0" xfId="302" applyFont="1" applyFill="1" applyAlignment="1"/>
    <xf numFmtId="167" fontId="9" fillId="0" borderId="0" xfId="302" applyNumberFormat="1" applyFont="1" applyFill="1" applyAlignment="1"/>
    <xf numFmtId="165" fontId="9" fillId="0" borderId="0" xfId="302" applyNumberFormat="1" applyFont="1" applyAlignment="1"/>
    <xf numFmtId="165" fontId="20" fillId="0" borderId="0" xfId="302" applyNumberFormat="1" applyFont="1" applyAlignment="1"/>
    <xf numFmtId="165" fontId="12" fillId="0" borderId="0" xfId="302" applyNumberFormat="1" applyFont="1" applyBorder="1"/>
    <xf numFmtId="0" fontId="7" fillId="0" borderId="0" xfId="302" applyFont="1" applyAlignment="1">
      <alignment horizontal="left" wrapText="1"/>
    </xf>
    <xf numFmtId="0" fontId="5" fillId="0" borderId="0" xfId="302" applyFont="1" applyBorder="1" applyAlignment="1">
      <alignment wrapText="1"/>
    </xf>
    <xf numFmtId="0" fontId="57" fillId="0" borderId="0" xfId="302" applyFont="1"/>
    <xf numFmtId="0" fontId="19" fillId="0" borderId="0" xfId="302" applyFont="1" applyBorder="1" applyAlignment="1">
      <alignment wrapText="1"/>
    </xf>
    <xf numFmtId="3" fontId="59" fillId="0" borderId="0" xfId="302" applyNumberFormat="1" applyFont="1"/>
    <xf numFmtId="0" fontId="59" fillId="0" borderId="0" xfId="302" applyFont="1"/>
    <xf numFmtId="0" fontId="59" fillId="0" borderId="0" xfId="302" applyFont="1" applyBorder="1"/>
    <xf numFmtId="3" fontId="59" fillId="0" borderId="0" xfId="302" applyNumberFormat="1" applyFont="1" applyBorder="1"/>
    <xf numFmtId="0" fontId="60" fillId="0" borderId="0" xfId="302" applyFont="1" applyBorder="1" applyAlignment="1">
      <alignment wrapText="1"/>
    </xf>
    <xf numFmtId="3" fontId="12" fillId="0" borderId="0" xfId="302" applyNumberFormat="1" applyFont="1" applyBorder="1"/>
    <xf numFmtId="3" fontId="9" fillId="0" borderId="0" xfId="302" applyNumberFormat="1" applyFont="1" applyAlignment="1"/>
    <xf numFmtId="0" fontId="5" fillId="0" borderId="0" xfId="302" applyFont="1" applyFill="1" applyBorder="1" applyAlignment="1"/>
    <xf numFmtId="165" fontId="8" fillId="0" borderId="0" xfId="302" applyNumberFormat="1" applyFont="1" applyFill="1" applyBorder="1"/>
    <xf numFmtId="165" fontId="14" fillId="0" borderId="0" xfId="302" applyNumberFormat="1" applyFont="1" applyFill="1" applyBorder="1" applyAlignment="1">
      <alignment wrapText="1"/>
    </xf>
    <xf numFmtId="165" fontId="8" fillId="0" borderId="0" xfId="302" applyNumberFormat="1" applyFont="1" applyBorder="1"/>
    <xf numFmtId="0" fontId="64" fillId="28" borderId="0" xfId="302" applyFont="1" applyFill="1" applyAlignment="1">
      <alignment horizontal="center" vertical="center" wrapText="1"/>
    </xf>
    <xf numFmtId="0" fontId="65" fillId="0" borderId="0" xfId="302" applyFont="1" applyAlignment="1">
      <alignment vertical="top" wrapText="1"/>
    </xf>
    <xf numFmtId="3" fontId="65" fillId="0" borderId="20" xfId="302" applyNumberFormat="1" applyFont="1" applyBorder="1" applyAlignment="1">
      <alignment horizontal="center" wrapText="1"/>
    </xf>
    <xf numFmtId="3" fontId="65" fillId="0" borderId="0" xfId="302" applyNumberFormat="1" applyFont="1" applyBorder="1" applyAlignment="1">
      <alignment horizontal="center" wrapText="1"/>
    </xf>
    <xf numFmtId="165" fontId="65" fillId="0" borderId="20" xfId="302" applyNumberFormat="1" applyFont="1" applyBorder="1" applyAlignment="1">
      <alignment horizontal="center" wrapText="1"/>
    </xf>
    <xf numFmtId="3" fontId="65" fillId="0" borderId="20" xfId="302" applyNumberFormat="1" applyFont="1" applyBorder="1" applyAlignment="1">
      <alignment horizontal="right" wrapText="1"/>
    </xf>
    <xf numFmtId="3" fontId="68" fillId="0" borderId="0" xfId="302" applyNumberFormat="1" applyFont="1" applyFill="1"/>
    <xf numFmtId="3" fontId="69" fillId="0" borderId="0" xfId="302" applyNumberFormat="1" applyFont="1"/>
    <xf numFmtId="0" fontId="70" fillId="0" borderId="0" xfId="302" applyFont="1"/>
    <xf numFmtId="3" fontId="65" fillId="0" borderId="0" xfId="302" applyNumberFormat="1" applyFont="1" applyBorder="1" applyAlignment="1">
      <alignment wrapText="1"/>
    </xf>
    <xf numFmtId="165" fontId="65" fillId="0" borderId="0" xfId="302" applyNumberFormat="1" applyFont="1" applyBorder="1" applyAlignment="1">
      <alignment horizontal="center" wrapText="1"/>
    </xf>
    <xf numFmtId="3" fontId="65" fillId="0" borderId="0" xfId="302" applyNumberFormat="1" applyFont="1" applyFill="1" applyBorder="1" applyAlignment="1">
      <alignment wrapText="1"/>
    </xf>
    <xf numFmtId="3" fontId="65" fillId="0" borderId="0" xfId="302" applyNumberFormat="1" applyFont="1" applyBorder="1" applyAlignment="1">
      <alignment horizontal="right" wrapText="1"/>
    </xf>
    <xf numFmtId="0" fontId="69" fillId="0" borderId="0" xfId="302" applyFont="1"/>
    <xf numFmtId="165" fontId="65" fillId="0" borderId="0" xfId="302" applyNumberFormat="1" applyFont="1" applyFill="1" applyBorder="1" applyAlignment="1">
      <alignment horizontal="center" wrapText="1"/>
    </xf>
    <xf numFmtId="3" fontId="65" fillId="0" borderId="0" xfId="302" applyNumberFormat="1" applyFont="1" applyAlignment="1">
      <alignment horizontal="center" wrapText="1"/>
    </xf>
    <xf numFmtId="3" fontId="65" fillId="0" borderId="0" xfId="302" applyNumberFormat="1" applyFont="1" applyFill="1" applyAlignment="1">
      <alignment horizontal="center" wrapText="1"/>
    </xf>
    <xf numFmtId="3" fontId="65" fillId="0" borderId="0" xfId="302" applyNumberFormat="1" applyFont="1" applyFill="1" applyBorder="1" applyAlignment="1">
      <alignment horizontal="right" wrapText="1"/>
    </xf>
    <xf numFmtId="3" fontId="65" fillId="0" borderId="0" xfId="302" applyNumberFormat="1" applyFont="1" applyAlignment="1">
      <alignment horizontal="right" wrapText="1"/>
    </xf>
    <xf numFmtId="3" fontId="65" fillId="0" borderId="0" xfId="302" applyNumberFormat="1" applyFont="1" applyFill="1" applyBorder="1" applyAlignment="1">
      <alignment horizontal="center" wrapText="1"/>
    </xf>
    <xf numFmtId="3" fontId="65" fillId="0" borderId="0" xfId="302" applyNumberFormat="1" applyFont="1" applyFill="1" applyAlignment="1">
      <alignment horizontal="right" wrapText="1"/>
    </xf>
    <xf numFmtId="0" fontId="69" fillId="0" borderId="0" xfId="302" applyFont="1" applyFill="1"/>
    <xf numFmtId="3" fontId="65" fillId="0" borderId="21" xfId="302" applyNumberFormat="1" applyFont="1" applyFill="1" applyBorder="1" applyAlignment="1">
      <alignment horizontal="center" wrapText="1"/>
    </xf>
    <xf numFmtId="3" fontId="65" fillId="0" borderId="21" xfId="302" applyNumberFormat="1" applyFont="1" applyFill="1" applyBorder="1" applyAlignment="1">
      <alignment horizontal="right" wrapText="1"/>
    </xf>
    <xf numFmtId="3" fontId="65" fillId="0" borderId="21" xfId="302" applyNumberFormat="1" applyFont="1" applyBorder="1" applyAlignment="1">
      <alignment horizontal="right" wrapText="1"/>
    </xf>
    <xf numFmtId="170" fontId="65" fillId="0" borderId="0" xfId="302" applyNumberFormat="1" applyFont="1" applyBorder="1" applyAlignment="1">
      <alignment wrapText="1"/>
    </xf>
    <xf numFmtId="170" fontId="65" fillId="0" borderId="19" xfId="302" applyNumberFormat="1" applyFont="1" applyBorder="1" applyAlignment="1">
      <alignment wrapText="1"/>
    </xf>
    <xf numFmtId="3" fontId="65" fillId="0" borderId="3" xfId="302" applyNumberFormat="1" applyFont="1" applyBorder="1" applyAlignment="1">
      <alignment horizontal="center" wrapText="1"/>
    </xf>
    <xf numFmtId="0" fontId="7" fillId="0" borderId="0" xfId="302" applyFont="1" applyAlignment="1">
      <alignment wrapText="1"/>
    </xf>
    <xf numFmtId="0" fontId="5" fillId="0" borderId="18" xfId="302" applyFont="1" applyFill="1" applyBorder="1" applyAlignment="1"/>
    <xf numFmtId="0" fontId="5" fillId="0" borderId="18" xfId="302" applyFont="1" applyBorder="1" applyAlignment="1"/>
    <xf numFmtId="0" fontId="5" fillId="0" borderId="0" xfId="302" applyFont="1" applyBorder="1" applyAlignment="1"/>
    <xf numFmtId="0" fontId="64" fillId="28" borderId="0" xfId="302" applyFont="1" applyFill="1" applyAlignment="1">
      <alignment wrapText="1"/>
    </xf>
    <xf numFmtId="3" fontId="72" fillId="0" borderId="0" xfId="302" applyNumberFormat="1" applyFont="1" applyAlignment="1"/>
    <xf numFmtId="0" fontId="72" fillId="0" borderId="0" xfId="302" applyFont="1" applyAlignment="1"/>
    <xf numFmtId="3" fontId="72" fillId="0" borderId="0" xfId="302" applyNumberFormat="1" applyFont="1" applyFill="1" applyAlignment="1"/>
    <xf numFmtId="3" fontId="57" fillId="0" borderId="0" xfId="302" applyNumberFormat="1" applyFont="1"/>
    <xf numFmtId="0" fontId="57" fillId="0" borderId="0" xfId="302" applyFont="1" applyBorder="1"/>
    <xf numFmtId="0" fontId="72" fillId="0" borderId="0" xfId="302" applyFont="1" applyAlignment="1">
      <alignment wrapText="1"/>
    </xf>
    <xf numFmtId="3" fontId="57" fillId="0" borderId="0" xfId="302" applyNumberFormat="1" applyFont="1" applyBorder="1"/>
    <xf numFmtId="0" fontId="67" fillId="0" borderId="0" xfId="217" applyFont="1" applyBorder="1" applyAlignment="1">
      <alignment horizontal="center" wrapText="1"/>
    </xf>
    <xf numFmtId="165" fontId="65" fillId="0" borderId="3" xfId="262" applyNumberFormat="1" applyFont="1" applyFill="1" applyBorder="1" applyAlignment="1">
      <alignment wrapText="1"/>
    </xf>
    <xf numFmtId="165" fontId="14" fillId="0" borderId="0" xfId="262" applyNumberFormat="1" applyFont="1" applyBorder="1" applyAlignment="1">
      <alignment horizontal="left" wrapText="1"/>
    </xf>
    <xf numFmtId="0" fontId="65" fillId="0" borderId="0" xfId="1" applyFont="1" applyAlignment="1">
      <alignment horizontal="left" wrapText="1"/>
    </xf>
    <xf numFmtId="0" fontId="71" fillId="0" borderId="0" xfId="1" applyFont="1" applyAlignment="1">
      <alignment horizontal="center" wrapText="1"/>
    </xf>
    <xf numFmtId="0" fontId="65" fillId="0" borderId="0" xfId="1" applyFont="1" applyAlignment="1">
      <alignment horizontal="center" wrapText="1"/>
    </xf>
    <xf numFmtId="0" fontId="65" fillId="0" borderId="0" xfId="1" applyFont="1" applyFill="1" applyAlignment="1">
      <alignment horizontal="left" wrapText="1"/>
    </xf>
    <xf numFmtId="0" fontId="65" fillId="0" borderId="0" xfId="1" applyFont="1" applyFill="1" applyAlignment="1">
      <alignment horizontal="left" vertical="center" wrapText="1"/>
    </xf>
    <xf numFmtId="0" fontId="71" fillId="0" borderId="0" xfId="1" applyFont="1" applyFill="1" applyAlignment="1">
      <alignment horizontal="center" wrapText="1"/>
    </xf>
    <xf numFmtId="0" fontId="71" fillId="0" borderId="0" xfId="1" applyFont="1" applyAlignment="1">
      <alignment horizontal="left" wrapText="1"/>
    </xf>
    <xf numFmtId="0" fontId="12" fillId="0" borderId="0" xfId="1" applyFont="1" applyAlignment="1">
      <alignment horizontal="center"/>
    </xf>
    <xf numFmtId="0" fontId="10" fillId="0" borderId="0" xfId="1" applyFont="1" applyAlignment="1">
      <alignment horizontal="left" wrapText="1"/>
    </xf>
    <xf numFmtId="0" fontId="10" fillId="0" borderId="18" xfId="1" applyFont="1" applyBorder="1" applyAlignment="1">
      <alignment horizontal="left" wrapText="1"/>
    </xf>
    <xf numFmtId="0" fontId="7" fillId="0" borderId="0" xfId="1" applyFont="1" applyAlignment="1">
      <alignment horizontal="left" wrapText="1"/>
    </xf>
    <xf numFmtId="0" fontId="7" fillId="0" borderId="0" xfId="1" applyFont="1" applyBorder="1" applyAlignment="1">
      <alignment horizontal="left" wrapText="1"/>
    </xf>
    <xf numFmtId="0" fontId="7" fillId="0" borderId="17" xfId="1" applyFont="1" applyBorder="1" applyAlignment="1">
      <alignment horizontal="left"/>
    </xf>
    <xf numFmtId="0" fontId="7" fillId="0" borderId="0" xfId="1" applyFont="1" applyBorder="1" applyAlignment="1">
      <alignment horizontal="left"/>
    </xf>
    <xf numFmtId="0" fontId="17" fillId="0" borderId="18" xfId="1" applyFont="1" applyBorder="1" applyAlignment="1">
      <alignment horizontal="right"/>
    </xf>
    <xf numFmtId="0" fontId="5" fillId="0" borderId="0" xfId="1" applyFont="1" applyAlignment="1">
      <alignment horizontal="center" wrapText="1"/>
    </xf>
    <xf numFmtId="0" fontId="10" fillId="0" borderId="17" xfId="294" applyFont="1" applyBorder="1" applyAlignment="1">
      <alignment horizontal="left" wrapText="1"/>
    </xf>
    <xf numFmtId="0" fontId="10" fillId="0" borderId="0" xfId="217" applyFont="1" applyAlignment="1">
      <alignment horizontal="left" wrapText="1"/>
    </xf>
    <xf numFmtId="0" fontId="5" fillId="0" borderId="0" xfId="217" applyFont="1" applyAlignment="1">
      <alignment horizontal="left" wrapText="1"/>
    </xf>
    <xf numFmtId="0" fontId="66" fillId="0" borderId="0" xfId="217" applyFont="1" applyAlignment="1">
      <alignment horizontal="left" wrapText="1"/>
    </xf>
    <xf numFmtId="167" fontId="17" fillId="0" borderId="18" xfId="217" applyNumberFormat="1" applyFont="1" applyBorder="1" applyAlignment="1">
      <alignment horizontal="right"/>
    </xf>
    <xf numFmtId="0" fontId="10" fillId="0" borderId="18" xfId="217" applyFont="1" applyBorder="1" applyAlignment="1">
      <alignment horizontal="left" wrapText="1"/>
    </xf>
    <xf numFmtId="0" fontId="5" fillId="0" borderId="0" xfId="217" applyFont="1" applyBorder="1" applyAlignment="1">
      <alignment horizontal="center" wrapText="1"/>
    </xf>
    <xf numFmtId="0" fontId="66" fillId="0" borderId="0" xfId="217" applyFont="1" applyAlignment="1">
      <alignment horizontal="center" vertical="top" wrapText="1"/>
    </xf>
    <xf numFmtId="0" fontId="66" fillId="0" borderId="0" xfId="217" applyFont="1" applyFill="1" applyAlignment="1">
      <alignment horizontal="left" wrapText="1"/>
    </xf>
    <xf numFmtId="0" fontId="7" fillId="0" borderId="0" xfId="217" applyFont="1" applyAlignment="1">
      <alignment horizontal="left" wrapText="1"/>
    </xf>
    <xf numFmtId="0" fontId="7" fillId="0" borderId="0" xfId="217" applyFont="1" applyBorder="1" applyAlignment="1">
      <alignment horizontal="left" wrapText="1"/>
    </xf>
    <xf numFmtId="0" fontId="67" fillId="0" borderId="0" xfId="217" applyFont="1" applyAlignment="1">
      <alignment horizontal="left"/>
    </xf>
    <xf numFmtId="0" fontId="10" fillId="0" borderId="0" xfId="262" applyFont="1" applyAlignment="1">
      <alignment horizontal="left" wrapText="1"/>
    </xf>
    <xf numFmtId="165" fontId="65" fillId="0" borderId="0" xfId="262" applyNumberFormat="1" applyFont="1" applyFill="1" applyBorder="1" applyAlignment="1">
      <alignment horizontal="left" wrapText="1"/>
    </xf>
    <xf numFmtId="165" fontId="65" fillId="0" borderId="0" xfId="262" applyNumberFormat="1" applyFont="1" applyBorder="1" applyAlignment="1">
      <alignment horizontal="center" vertical="top" wrapText="1"/>
    </xf>
    <xf numFmtId="165" fontId="14" fillId="0" borderId="0" xfId="262" applyNumberFormat="1" applyFont="1" applyBorder="1" applyAlignment="1">
      <alignment horizontal="left" wrapText="1"/>
    </xf>
    <xf numFmtId="165" fontId="65" fillId="0" borderId="0" xfId="262" applyNumberFormat="1" applyFont="1" applyBorder="1" applyAlignment="1">
      <alignment horizontal="left" wrapText="1"/>
    </xf>
    <xf numFmtId="165" fontId="65" fillId="0" borderId="0" xfId="262" applyNumberFormat="1" applyFont="1" applyBorder="1" applyAlignment="1">
      <alignment horizontal="center" wrapText="1"/>
    </xf>
    <xf numFmtId="165" fontId="65" fillId="0" borderId="0" xfId="262" applyNumberFormat="1" applyFont="1" applyBorder="1" applyAlignment="1">
      <alignment horizontal="right" wrapText="1"/>
    </xf>
    <xf numFmtId="165" fontId="71" fillId="0" borderId="0" xfId="262" applyNumberFormat="1" applyFont="1" applyBorder="1" applyAlignment="1">
      <alignment horizontal="left" wrapText="1"/>
    </xf>
    <xf numFmtId="0" fontId="65" fillId="0" borderId="0" xfId="262" applyFont="1" applyFill="1" applyBorder="1" applyAlignment="1">
      <alignment horizontal="left" wrapText="1"/>
    </xf>
    <xf numFmtId="165" fontId="6" fillId="0" borderId="0" xfId="262" applyNumberFormat="1" applyFont="1" applyBorder="1" applyAlignment="1">
      <alignment horizontal="right"/>
    </xf>
    <xf numFmtId="165" fontId="10" fillId="0" borderId="0" xfId="262" applyNumberFormat="1" applyFont="1" applyBorder="1" applyAlignment="1">
      <alignment horizontal="left" wrapText="1"/>
    </xf>
    <xf numFmtId="165" fontId="16" fillId="0" borderId="0" xfId="262" applyNumberFormat="1" applyFont="1" applyBorder="1" applyAlignment="1">
      <alignment horizontal="left" wrapText="1"/>
    </xf>
    <xf numFmtId="165" fontId="14" fillId="0" borderId="0" xfId="262" applyNumberFormat="1" applyFont="1" applyFill="1" applyBorder="1" applyAlignment="1">
      <alignment wrapText="1"/>
    </xf>
    <xf numFmtId="165" fontId="65" fillId="0" borderId="24" xfId="262" applyNumberFormat="1" applyFont="1" applyFill="1" applyBorder="1" applyAlignment="1">
      <alignment wrapText="1"/>
    </xf>
    <xf numFmtId="165" fontId="65" fillId="0" borderId="3" xfId="262" applyNumberFormat="1" applyFont="1" applyFill="1" applyBorder="1" applyAlignment="1">
      <alignment wrapText="1"/>
    </xf>
    <xf numFmtId="165" fontId="71" fillId="0" borderId="0" xfId="262" applyNumberFormat="1" applyFont="1" applyBorder="1" applyAlignment="1">
      <alignment horizontal="left" vertical="top" wrapText="1"/>
    </xf>
    <xf numFmtId="165" fontId="14" fillId="0" borderId="0" xfId="262" applyNumberFormat="1" applyFont="1" applyBorder="1" applyAlignment="1">
      <alignment horizontal="center" wrapText="1"/>
    </xf>
    <xf numFmtId="0" fontId="56" fillId="0" borderId="3" xfId="262" applyFont="1" applyFill="1" applyBorder="1"/>
    <xf numFmtId="0" fontId="2" fillId="0" borderId="0" xfId="262" applyFill="1" applyBorder="1"/>
    <xf numFmtId="165" fontId="65" fillId="0" borderId="0" xfId="262" applyNumberFormat="1" applyFont="1" applyBorder="1" applyAlignment="1">
      <alignment horizontal="right" vertical="top" wrapText="1"/>
    </xf>
    <xf numFmtId="0" fontId="5" fillId="0" borderId="0" xfId="262" applyFont="1" applyBorder="1" applyAlignment="1">
      <alignment horizontal="left"/>
    </xf>
    <xf numFmtId="0" fontId="7" fillId="0" borderId="0" xfId="262" applyFont="1" applyAlignment="1">
      <alignment horizontal="left" wrapText="1"/>
    </xf>
    <xf numFmtId="0" fontId="7" fillId="0" borderId="0" xfId="262" applyFont="1" applyBorder="1" applyAlignment="1">
      <alignment horizontal="left" wrapText="1"/>
    </xf>
    <xf numFmtId="0" fontId="65" fillId="0" borderId="0" xfId="302" applyFont="1" applyAlignment="1">
      <alignment horizontal="left" vertical="top" wrapText="1"/>
    </xf>
    <xf numFmtId="0" fontId="5" fillId="0" borderId="18" xfId="302" applyFont="1" applyBorder="1" applyAlignment="1">
      <alignment horizontal="center" wrapText="1"/>
    </xf>
    <xf numFmtId="0" fontId="7" fillId="0" borderId="0" xfId="302" applyFont="1" applyBorder="1" applyAlignment="1">
      <alignment horizontal="left" wrapText="1"/>
    </xf>
    <xf numFmtId="0" fontId="10" fillId="0" borderId="0" xfId="302" applyFont="1" applyAlignment="1">
      <alignment horizontal="left" wrapText="1"/>
    </xf>
    <xf numFmtId="165" fontId="7" fillId="0" borderId="0" xfId="302" applyNumberFormat="1" applyFont="1" applyAlignment="1">
      <alignment horizontal="left" wrapText="1"/>
    </xf>
    <xf numFmtId="0" fontId="5" fillId="0" borderId="0" xfId="302" applyFont="1" applyBorder="1" applyAlignment="1">
      <alignment horizontal="left" wrapText="1"/>
    </xf>
    <xf numFmtId="0" fontId="7" fillId="0" borderId="0" xfId="302" applyFont="1" applyAlignment="1">
      <alignment horizontal="left" wrapText="1"/>
    </xf>
    <xf numFmtId="0" fontId="19" fillId="0" borderId="0" xfId="302" applyFont="1" applyBorder="1" applyAlignment="1">
      <alignment horizontal="left" wrapText="1"/>
    </xf>
    <xf numFmtId="165" fontId="0" fillId="0" borderId="0" xfId="0" applyNumberFormat="1"/>
    <xf numFmtId="165" fontId="65" fillId="0" borderId="0" xfId="1" applyNumberFormat="1" applyFont="1" applyFill="1"/>
    <xf numFmtId="0" fontId="74" fillId="0" borderId="0" xfId="0" applyFont="1" applyAlignment="1">
      <alignment horizontal="left" wrapText="1"/>
    </xf>
    <xf numFmtId="0" fontId="75" fillId="0" borderId="0" xfId="0" applyFont="1" applyAlignment="1">
      <alignment horizontal="left" wrapText="1"/>
    </xf>
    <xf numFmtId="0" fontId="7" fillId="0" borderId="17" xfId="262" applyFont="1" applyBorder="1" applyAlignment="1">
      <alignment horizontal="center" wrapText="1"/>
    </xf>
    <xf numFmtId="170" fontId="65" fillId="0" borderId="3" xfId="302" applyNumberFormat="1" applyFont="1" applyBorder="1" applyAlignment="1">
      <alignment wrapText="1"/>
    </xf>
  </cellXfs>
  <cellStyles count="466">
    <cellStyle name="20% - Accent1" xfId="2"/>
    <cellStyle name="20% - Accent2" xfId="3"/>
    <cellStyle name="20% - Accent3" xfId="4"/>
    <cellStyle name="20% - Accent4" xfId="5"/>
    <cellStyle name="20% - Accent5" xfId="6"/>
    <cellStyle name="20% - Accent6" xfId="7"/>
    <cellStyle name="20% - Акцент1 2" xfId="93"/>
    <cellStyle name="20% - Акцент1 3" xfId="94"/>
    <cellStyle name="20% - Акцент2 2" xfId="95"/>
    <cellStyle name="20% - Акцент2 3" xfId="96"/>
    <cellStyle name="20% - Акцент3 2" xfId="97"/>
    <cellStyle name="20% - Акцент3 3" xfId="98"/>
    <cellStyle name="20% - Акцент4 2" xfId="99"/>
    <cellStyle name="20% - Акцент4 3" xfId="100"/>
    <cellStyle name="20% - Акцент5 2" xfId="101"/>
    <cellStyle name="20% - Акцент5 3" xfId="102"/>
    <cellStyle name="20% - Акцент6 2" xfId="103"/>
    <cellStyle name="20% - Акцент6 3" xfId="104"/>
    <cellStyle name="40% - Accent1" xfId="8"/>
    <cellStyle name="40% - Accent2" xfId="9"/>
    <cellStyle name="40% - Accent3" xfId="10"/>
    <cellStyle name="40% - Accent4" xfId="11"/>
    <cellStyle name="40% - Accent5" xfId="12"/>
    <cellStyle name="40% - Accent6" xfId="13"/>
    <cellStyle name="40% - Акцент1 2" xfId="106"/>
    <cellStyle name="40% - Акцент1 3" xfId="107"/>
    <cellStyle name="40% - Акцент2 2" xfId="108"/>
    <cellStyle name="40% - Акцент2 3" xfId="109"/>
    <cellStyle name="40% - Акцент3 2" xfId="110"/>
    <cellStyle name="40% - Акцент3 3" xfId="111"/>
    <cellStyle name="40% - Акцент4 2" xfId="112"/>
    <cellStyle name="40% - Акцент4 3" xfId="113"/>
    <cellStyle name="40% - Акцент5 2" xfId="114"/>
    <cellStyle name="40% - Акцент5 3" xfId="115"/>
    <cellStyle name="40% - Акцент6 2" xfId="116"/>
    <cellStyle name="40% - Акцент6 3" xfId="117"/>
    <cellStyle name="60% - Accent1" xfId="14"/>
    <cellStyle name="60% - Accent2" xfId="15"/>
    <cellStyle name="60% - Accent3" xfId="16"/>
    <cellStyle name="60% - Accent4" xfId="17"/>
    <cellStyle name="60% - Accent5" xfId="18"/>
    <cellStyle name="60% - Accent6" xfId="19"/>
    <cellStyle name="60% - Акцент1 2" xfId="120"/>
    <cellStyle name="60% - Акцент1 3" xfId="121"/>
    <cellStyle name="60% - Акцент2 2" xfId="122"/>
    <cellStyle name="60% - Акцент2 3" xfId="123"/>
    <cellStyle name="60% - Акцент3 2" xfId="124"/>
    <cellStyle name="60% - Акцент3 3" xfId="125"/>
    <cellStyle name="60% - Акцент4 2" xfId="126"/>
    <cellStyle name="60% - Акцент4 3" xfId="127"/>
    <cellStyle name="60% - Акцент5 2" xfId="128"/>
    <cellStyle name="60% - Акцент5 3" xfId="129"/>
    <cellStyle name="60% - Акцент6 2" xfId="130"/>
    <cellStyle name="60% - Акцент6 3" xfId="131"/>
    <cellStyle name="Accent1" xfId="20"/>
    <cellStyle name="Accent2" xfId="21"/>
    <cellStyle name="Accent3" xfId="22"/>
    <cellStyle name="Accent4" xfId="23"/>
    <cellStyle name="Accent5" xfId="24"/>
    <cellStyle name="Accent6" xfId="25"/>
    <cellStyle name="Bad" xfId="26"/>
    <cellStyle name="Calculation" xfId="27"/>
    <cellStyle name="Check Cell" xfId="28"/>
    <cellStyle name="Comma [0] 2" xfId="84"/>
    <cellStyle name="Comma 2" xfId="29"/>
    <cellStyle name="Comma 2 2" xfId="80"/>
    <cellStyle name="Comma 2 2 2" xfId="83"/>
    <cellStyle name="Comma 2 2 3" xfId="145"/>
    <cellStyle name="Comma 2 2 4" xfId="132"/>
    <cellStyle name="Comma 2 3" xfId="133"/>
    <cellStyle name="Comma 2 4" xfId="134"/>
    <cellStyle name="Comma 2 5" xfId="81"/>
    <cellStyle name="Comma 2 6" xfId="205"/>
    <cellStyle name="Comma 3" xfId="82"/>
    <cellStyle name="Explanatory Text" xfId="30"/>
    <cellStyle name="Good" xfId="31"/>
    <cellStyle name="Heading" xfId="32"/>
    <cellStyle name="Heading 1" xfId="33"/>
    <cellStyle name="Heading 2" xfId="34"/>
    <cellStyle name="Heading 3" xfId="35"/>
    <cellStyle name="Heading 4" xfId="36"/>
    <cellStyle name="Input" xfId="37"/>
    <cellStyle name="Legal 8? x 14 in" xfId="79"/>
    <cellStyle name="Linked Cell" xfId="38"/>
    <cellStyle name="Neutral" xfId="39"/>
    <cellStyle name="Normal 11" xfId="88"/>
    <cellStyle name="Normal 2" xfId="40"/>
    <cellStyle name="Normal 2 10" xfId="138"/>
    <cellStyle name="Normal 2 2" xfId="41"/>
    <cellStyle name="Normal 2 2 2" xfId="139"/>
    <cellStyle name="Normal 2 2 2 2" xfId="140"/>
    <cellStyle name="Normal 2 2 2 3" xfId="199"/>
    <cellStyle name="Normal 2 2 2 4" xfId="197"/>
    <cellStyle name="Normal 2 2 3" xfId="141"/>
    <cellStyle name="Normal 2 2 4" xfId="198"/>
    <cellStyle name="Normal 2 2 5" xfId="203"/>
    <cellStyle name="Normal 3" xfId="42"/>
    <cellStyle name="Normal 3 2" xfId="86"/>
    <cellStyle name="Normal 3 2 2" xfId="142"/>
    <cellStyle name="Normal 3 2 3" xfId="200"/>
    <cellStyle name="Normal 3 2 4" xfId="196"/>
    <cellStyle name="Normal 3 3" xfId="143"/>
    <cellStyle name="Normal 3 4" xfId="136"/>
    <cellStyle name="Normal 3 5" xfId="135"/>
    <cellStyle name="Normal 4" xfId="43"/>
    <cellStyle name="Normal 4 2" xfId="144"/>
    <cellStyle name="Normal 4 3" xfId="201"/>
    <cellStyle name="Normal 4 4" xfId="195"/>
    <cellStyle name="Normal 4 5" xfId="210"/>
    <cellStyle name="Normal_811" xfId="44"/>
    <cellStyle name="Note" xfId="45"/>
    <cellStyle name="Output" xfId="46"/>
    <cellStyle name="Percent (0)" xfId="47"/>
    <cellStyle name="Percent (0) 2" xfId="146"/>
    <cellStyle name="Percent (0) 3" xfId="202"/>
    <cellStyle name="Percent (0) 4" xfId="194"/>
    <cellStyle name="Percent (0) 5" xfId="211"/>
    <cellStyle name="Percent 2" xfId="85"/>
    <cellStyle name="Style 1" xfId="48"/>
    <cellStyle name="Tickmark" xfId="49"/>
    <cellStyle name="Title" xfId="50"/>
    <cellStyle name="Total" xfId="51"/>
    <cellStyle name="Warning Text" xfId="52"/>
    <cellStyle name="Акцент1 2" xfId="53"/>
    <cellStyle name="Акцент1 2 2" xfId="147"/>
    <cellStyle name="Акцент1 2 3" xfId="303"/>
    <cellStyle name="Акцент1 2 4" xfId="226"/>
    <cellStyle name="Акцент1 2 5" xfId="301"/>
    <cellStyle name="Акцент1 2 6" xfId="299"/>
    <cellStyle name="Акцент1 3" xfId="148"/>
    <cellStyle name="Акцент1 4" xfId="243"/>
    <cellStyle name="Акцент1 5" xfId="298"/>
    <cellStyle name="Акцент1 6" xfId="280"/>
    <cellStyle name="Акцент1 7" xfId="401"/>
    <cellStyle name="Акцент1 8" xfId="420"/>
    <cellStyle name="Акцент1 9" xfId="461"/>
    <cellStyle name="Акцент2 2" xfId="54"/>
    <cellStyle name="Акцент2 2 2" xfId="149"/>
    <cellStyle name="Акцент2 2 3" xfId="305"/>
    <cellStyle name="Акцент2 2 4" xfId="224"/>
    <cellStyle name="Акцент2 2 5" xfId="346"/>
    <cellStyle name="Акцент2 2 6" xfId="229"/>
    <cellStyle name="Акцент2 3" xfId="150"/>
    <cellStyle name="Акцент2 4" xfId="244"/>
    <cellStyle name="Акцент2 5" xfId="336"/>
    <cellStyle name="Акцент2 6" xfId="282"/>
    <cellStyle name="Акцент2 7" xfId="350"/>
    <cellStyle name="Акцент2 8" xfId="421"/>
    <cellStyle name="Акцент2 9" xfId="460"/>
    <cellStyle name="Акцент3 2" xfId="55"/>
    <cellStyle name="Акцент3 2 2" xfId="151"/>
    <cellStyle name="Акцент3 2 3" xfId="307"/>
    <cellStyle name="Акцент3 2 4" xfId="222"/>
    <cellStyle name="Акцент3 2 5" xfId="230"/>
    <cellStyle name="Акцент3 2 6" xfId="228"/>
    <cellStyle name="Акцент3 3" xfId="152"/>
    <cellStyle name="Акцент3 4" xfId="245"/>
    <cellStyle name="Акцент3 5" xfId="334"/>
    <cellStyle name="Акцент3 6" xfId="284"/>
    <cellStyle name="Акцент3 7" xfId="227"/>
    <cellStyle name="Акцент3 8" xfId="422"/>
    <cellStyle name="Акцент3 9" xfId="459"/>
    <cellStyle name="Акцент4 2" xfId="56"/>
    <cellStyle name="Акцент4 2 2" xfId="153"/>
    <cellStyle name="Акцент4 2 3" xfId="309"/>
    <cellStyle name="Акцент4 2 4" xfId="289"/>
    <cellStyle name="Акцент4 2 5" xfId="231"/>
    <cellStyle name="Акцент4 2 6" xfId="242"/>
    <cellStyle name="Акцент4 3" xfId="154"/>
    <cellStyle name="Акцент4 4" xfId="246"/>
    <cellStyle name="Акцент4 5" xfId="332"/>
    <cellStyle name="Акцент4 6" xfId="286"/>
    <cellStyle name="Акцент4 7" xfId="234"/>
    <cellStyle name="Акцент4 8" xfId="423"/>
    <cellStyle name="Акцент4 9" xfId="458"/>
    <cellStyle name="Акцент5 2" xfId="57"/>
    <cellStyle name="Акцент5 2 2" xfId="155"/>
    <cellStyle name="Акцент5 2 3" xfId="311"/>
    <cellStyle name="Акцент5 2 4" xfId="287"/>
    <cellStyle name="Акцент5 2 5" xfId="272"/>
    <cellStyle name="Акцент5 2 6" xfId="372"/>
    <cellStyle name="Акцент5 3" xfId="156"/>
    <cellStyle name="Акцент5 4" xfId="247"/>
    <cellStyle name="Акцент5 5" xfId="330"/>
    <cellStyle name="Акцент5 6" xfId="288"/>
    <cellStyle name="Акцент5 7" xfId="403"/>
    <cellStyle name="Акцент5 8" xfId="424"/>
    <cellStyle name="Акцент5 9" xfId="457"/>
    <cellStyle name="Акцент6 2" xfId="58"/>
    <cellStyle name="Акцент6 2 2" xfId="157"/>
    <cellStyle name="Акцент6 2 3" xfId="313"/>
    <cellStyle name="Акцент6 2 4" xfId="285"/>
    <cellStyle name="Акцент6 2 5" xfId="351"/>
    <cellStyle name="Акцент6 2 6" xfId="237"/>
    <cellStyle name="Акцент6 3" xfId="158"/>
    <cellStyle name="Акцент6 4" xfId="248"/>
    <cellStyle name="Акцент6 5" xfId="328"/>
    <cellStyle name="Акцент6 6" xfId="221"/>
    <cellStyle name="Акцент6 7" xfId="300"/>
    <cellStyle name="Акцент6 8" xfId="425"/>
    <cellStyle name="Акцент6 9" xfId="456"/>
    <cellStyle name="Ввод  2" xfId="59"/>
    <cellStyle name="Ввод  2 2" xfId="159"/>
    <cellStyle name="Ввод  2 3" xfId="315"/>
    <cellStyle name="Ввод  2 4" xfId="283"/>
    <cellStyle name="Ввод  2 5" xfId="271"/>
    <cellStyle name="Ввод  2 6" xfId="275"/>
    <cellStyle name="Ввод  3" xfId="160"/>
    <cellStyle name="Ввод  4" xfId="249"/>
    <cellStyle name="Ввод  5" xfId="326"/>
    <cellStyle name="Ввод  6" xfId="223"/>
    <cellStyle name="Ввод  7" xfId="273"/>
    <cellStyle name="Ввод  8" xfId="426"/>
    <cellStyle name="Ввод  9" xfId="455"/>
    <cellStyle name="Вывод 2" xfId="60"/>
    <cellStyle name="Вывод 2 2" xfId="161"/>
    <cellStyle name="Вывод 2 3" xfId="317"/>
    <cellStyle name="Вывод 2 4" xfId="281"/>
    <cellStyle name="Вывод 2 5" xfId="373"/>
    <cellStyle name="Вывод 2 6" xfId="343"/>
    <cellStyle name="Вывод 3" xfId="162"/>
    <cellStyle name="Вывод 4" xfId="250"/>
    <cellStyle name="Вывод 5" xfId="324"/>
    <cellStyle name="Вывод 6" xfId="225"/>
    <cellStyle name="Вывод 7" xfId="392"/>
    <cellStyle name="Вывод 8" xfId="427"/>
    <cellStyle name="Вывод 9" xfId="454"/>
    <cellStyle name="Вычисление 2" xfId="61"/>
    <cellStyle name="Вычисление 2 2" xfId="163"/>
    <cellStyle name="Вычисление 2 3" xfId="319"/>
    <cellStyle name="Вычисление 2 4" xfId="279"/>
    <cellStyle name="Вычисление 2 5" xfId="375"/>
    <cellStyle name="Вычисление 2 6" xfId="349"/>
    <cellStyle name="Вычисление 3" xfId="164"/>
    <cellStyle name="Вычисление 4" xfId="251"/>
    <cellStyle name="Вычисление 5" xfId="322"/>
    <cellStyle name="Вычисление 6" xfId="297"/>
    <cellStyle name="Вычисление 7" xfId="390"/>
    <cellStyle name="Вычисление 8" xfId="428"/>
    <cellStyle name="Вычисление 9" xfId="453"/>
    <cellStyle name="Заголовок 1 2" xfId="62"/>
    <cellStyle name="Заголовок 1 2 2" xfId="165"/>
    <cellStyle name="Заголовок 1 2 3" xfId="321"/>
    <cellStyle name="Заголовок 1 2 4" xfId="220"/>
    <cellStyle name="Заголовок 1 2 5" xfId="377"/>
    <cellStyle name="Заголовок 1 2 6" xfId="261"/>
    <cellStyle name="Заголовок 1 3" xfId="166"/>
    <cellStyle name="Заголовок 1 4" xfId="252"/>
    <cellStyle name="Заголовок 1 5" xfId="320"/>
    <cellStyle name="Заголовок 1 6" xfId="348"/>
    <cellStyle name="Заголовок 1 7" xfId="388"/>
    <cellStyle name="Заголовок 1 8" xfId="429"/>
    <cellStyle name="Заголовок 1 9" xfId="452"/>
    <cellStyle name="Заголовок 2 2" xfId="63"/>
    <cellStyle name="Заголовок 2 2 2" xfId="167"/>
    <cellStyle name="Заголовок 2 2 3" xfId="323"/>
    <cellStyle name="Заголовок 2 2 4" xfId="219"/>
    <cellStyle name="Заголовок 2 2 5" xfId="379"/>
    <cellStyle name="Заголовок 2 2 6" xfId="352"/>
    <cellStyle name="Заголовок 2 3" xfId="168"/>
    <cellStyle name="Заголовок 2 4" xfId="253"/>
    <cellStyle name="Заголовок 2 5" xfId="318"/>
    <cellStyle name="Заголовок 2 6" xfId="274"/>
    <cellStyle name="Заголовок 2 7" xfId="386"/>
    <cellStyle name="Заголовок 2 8" xfId="430"/>
    <cellStyle name="Заголовок 2 9" xfId="451"/>
    <cellStyle name="Заголовок 3 2" xfId="64"/>
    <cellStyle name="Заголовок 3 2 2" xfId="169"/>
    <cellStyle name="Заголовок 3 2 3" xfId="325"/>
    <cellStyle name="Заголовок 3 2 4" xfId="218"/>
    <cellStyle name="Заголовок 3 2 5" xfId="381"/>
    <cellStyle name="Заголовок 3 2 6" xfId="236"/>
    <cellStyle name="Заголовок 3 3" xfId="170"/>
    <cellStyle name="Заголовок 3 4" xfId="254"/>
    <cellStyle name="Заголовок 3 5" xfId="316"/>
    <cellStyle name="Заголовок 3 6" xfId="278"/>
    <cellStyle name="Заголовок 3 7" xfId="384"/>
    <cellStyle name="Заголовок 3 8" xfId="431"/>
    <cellStyle name="Заголовок 3 9" xfId="450"/>
    <cellStyle name="Заголовок 4 2" xfId="65"/>
    <cellStyle name="Заголовок 4 2 2" xfId="171"/>
    <cellStyle name="Заголовок 4 2 3" xfId="327"/>
    <cellStyle name="Заголовок 4 2 4" xfId="354"/>
    <cellStyle name="Заголовок 4 2 5" xfId="383"/>
    <cellStyle name="Заголовок 4 2 6" xfId="371"/>
    <cellStyle name="Заголовок 4 3" xfId="172"/>
    <cellStyle name="Заголовок 4 4" xfId="255"/>
    <cellStyle name="Заголовок 4 5" xfId="314"/>
    <cellStyle name="Заголовок 4 6" xfId="290"/>
    <cellStyle name="Заголовок 4 7" xfId="382"/>
    <cellStyle name="Заголовок 4 8" xfId="432"/>
    <cellStyle name="Заголовок 4 9" xfId="419"/>
    <cellStyle name="Итог 2" xfId="66"/>
    <cellStyle name="Итог 2 2" xfId="173"/>
    <cellStyle name="Итог 2 3" xfId="329"/>
    <cellStyle name="Итог 2 4" xfId="355"/>
    <cellStyle name="Итог 2 5" xfId="385"/>
    <cellStyle name="Итог 2 6" xfId="241"/>
    <cellStyle name="Итог 3" xfId="174"/>
    <cellStyle name="Итог 4" xfId="256"/>
    <cellStyle name="Итог 5" xfId="312"/>
    <cellStyle name="Итог 6" xfId="235"/>
    <cellStyle name="Итог 7" xfId="380"/>
    <cellStyle name="Итог 8" xfId="433"/>
    <cellStyle name="Итог 9" xfId="418"/>
    <cellStyle name="Контрольная ячейка 2" xfId="67"/>
    <cellStyle name="Контрольная ячейка 2 2" xfId="175"/>
    <cellStyle name="Контрольная ячейка 2 3" xfId="331"/>
    <cellStyle name="Контрольная ячейка 2 4" xfId="357"/>
    <cellStyle name="Контрольная ячейка 2 5" xfId="387"/>
    <cellStyle name="Контрольная ячейка 2 6" xfId="232"/>
    <cellStyle name="Контрольная ячейка 3" xfId="176"/>
    <cellStyle name="Контрольная ячейка 4" xfId="257"/>
    <cellStyle name="Контрольная ячейка 5" xfId="310"/>
    <cellStyle name="Контрольная ячейка 6" xfId="370"/>
    <cellStyle name="Контрольная ячейка 7" xfId="378"/>
    <cellStyle name="Контрольная ячейка 8" xfId="434"/>
    <cellStyle name="Контрольная ячейка 9" xfId="417"/>
    <cellStyle name="Название 2" xfId="68"/>
    <cellStyle name="Название 2 2" xfId="177"/>
    <cellStyle name="Название 2 3" xfId="333"/>
    <cellStyle name="Название 2 4" xfId="359"/>
    <cellStyle name="Название 2 5" xfId="389"/>
    <cellStyle name="Название 2 6" xfId="405"/>
    <cellStyle name="Название 3" xfId="178"/>
    <cellStyle name="Название 4" xfId="258"/>
    <cellStyle name="Название 5" xfId="308"/>
    <cellStyle name="Название 6" xfId="367"/>
    <cellStyle name="Название 7" xfId="376"/>
    <cellStyle name="Название 8" xfId="435"/>
    <cellStyle name="Название 9" xfId="416"/>
    <cellStyle name="Нейтральный 2" xfId="69"/>
    <cellStyle name="Нейтральный 2 2" xfId="179"/>
    <cellStyle name="Нейтральный 2 3" xfId="335"/>
    <cellStyle name="Нейтральный 2 4" xfId="360"/>
    <cellStyle name="Нейтральный 2 5" xfId="391"/>
    <cellStyle name="Нейтральный 2 6" xfId="406"/>
    <cellStyle name="Нейтральный 3" xfId="180"/>
    <cellStyle name="Нейтральный 4" xfId="259"/>
    <cellStyle name="Нейтральный 5" xfId="306"/>
    <cellStyle name="Нейтральный 6" xfId="369"/>
    <cellStyle name="Нейтральный 7" xfId="374"/>
    <cellStyle name="Нейтральный 8" xfId="436"/>
    <cellStyle name="Нейтральный 9" xfId="415"/>
    <cellStyle name="Обычный" xfId="0" builtinId="0"/>
    <cellStyle name="Обычный 10" xfId="302"/>
    <cellStyle name="Обычный 11" xfId="294"/>
    <cellStyle name="Обычный 12" xfId="413"/>
    <cellStyle name="Обычный 13" xfId="462"/>
    <cellStyle name="Обычный 2" xfId="1"/>
    <cellStyle name="Обычный 2 10" xfId="445"/>
    <cellStyle name="Обычный 2 2" xfId="70"/>
    <cellStyle name="Обычный 2 2 2" xfId="90"/>
    <cellStyle name="Обычный 2 2 3" xfId="277"/>
    <cellStyle name="Обычный 2 2 4" xfId="233"/>
    <cellStyle name="Обычный 2 2 5" xfId="344"/>
    <cellStyle name="Обычный 2 2 6" xfId="269"/>
    <cellStyle name="Обычный 2 2 7" xfId="447"/>
    <cellStyle name="Обычный 2 2 8" xfId="465"/>
    <cellStyle name="Обычный 2 3" xfId="119"/>
    <cellStyle name="Обычный 2 4" xfId="118"/>
    <cellStyle name="Обычный 2 5" xfId="260"/>
    <cellStyle name="Обычный 2 6" xfId="304"/>
    <cellStyle name="Обычный 2 7" xfId="291"/>
    <cellStyle name="Обычный 2 8" xfId="270"/>
    <cellStyle name="Обычный 2 9" xfId="437"/>
    <cellStyle name="Обычный 29" xfId="212"/>
    <cellStyle name="Обычный 3" xfId="78"/>
    <cellStyle name="Обычный 3 2" xfId="92"/>
    <cellStyle name="Обычный 3 3" xfId="105"/>
    <cellStyle name="Обычный 3 4" xfId="204"/>
    <cellStyle name="Обычный 30" xfId="213"/>
    <cellStyle name="Обычный 31" xfId="214"/>
    <cellStyle name="Обычный 32" xfId="215"/>
    <cellStyle name="Обычный 33" xfId="216"/>
    <cellStyle name="Обычный 4" xfId="193"/>
    <cellStyle name="Обычный 5" xfId="91"/>
    <cellStyle name="Обычный 6" xfId="89"/>
    <cellStyle name="Обычный 6 2" xfId="206"/>
    <cellStyle name="Обычный 7" xfId="217"/>
    <cellStyle name="Обычный 7 2" xfId="207"/>
    <cellStyle name="Обычный 8" xfId="209"/>
    <cellStyle name="Обычный 9" xfId="262"/>
    <cellStyle name="Плохой 2" xfId="71"/>
    <cellStyle name="Плохой 2 2" xfId="181"/>
    <cellStyle name="Плохой 2 3" xfId="337"/>
    <cellStyle name="Плохой 2 4" xfId="361"/>
    <cellStyle name="Плохой 2 5" xfId="393"/>
    <cellStyle name="Плохой 2 6" xfId="407"/>
    <cellStyle name="Плохой 3" xfId="182"/>
    <cellStyle name="Плохой 4" xfId="263"/>
    <cellStyle name="Плохой 5" xfId="240"/>
    <cellStyle name="Плохой 6" xfId="296"/>
    <cellStyle name="Плохой 7" xfId="402"/>
    <cellStyle name="Плохой 8" xfId="438"/>
    <cellStyle name="Плохой 9" xfId="414"/>
    <cellStyle name="Пояснение 2" xfId="72"/>
    <cellStyle name="Пояснение 2 2" xfId="183"/>
    <cellStyle name="Пояснение 2 3" xfId="338"/>
    <cellStyle name="Пояснение 2 4" xfId="362"/>
    <cellStyle name="Пояснение 2 5" xfId="394"/>
    <cellStyle name="Пояснение 2 6" xfId="408"/>
    <cellStyle name="Пояснение 3" xfId="184"/>
    <cellStyle name="Пояснение 4" xfId="264"/>
    <cellStyle name="Пояснение 5" xfId="353"/>
    <cellStyle name="Пояснение 6" xfId="295"/>
    <cellStyle name="Пояснение 7" xfId="399"/>
    <cellStyle name="Пояснение 8" xfId="439"/>
    <cellStyle name="Пояснение 9" xfId="448"/>
    <cellStyle name="Примечание 2" xfId="73"/>
    <cellStyle name="Примечание 2 2" xfId="185"/>
    <cellStyle name="Примечание 2 3" xfId="339"/>
    <cellStyle name="Примечание 2 4" xfId="363"/>
    <cellStyle name="Примечание 2 5" xfId="395"/>
    <cellStyle name="Примечание 2 6" xfId="409"/>
    <cellStyle name="Примечание 3" xfId="186"/>
    <cellStyle name="Примечание 4" xfId="265"/>
    <cellStyle name="Примечание 5" xfId="239"/>
    <cellStyle name="Примечание 6" xfId="292"/>
    <cellStyle name="Примечание 7" xfId="400"/>
    <cellStyle name="Примечание 8" xfId="440"/>
    <cellStyle name="Примечание 9" xfId="449"/>
    <cellStyle name="Процентный 2" xfId="74"/>
    <cellStyle name="Процентный 2 2" xfId="208"/>
    <cellStyle name="Процентный 3" xfId="441"/>
    <cellStyle name="Связанная ячейка 2" xfId="75"/>
    <cellStyle name="Связанная ячейка 2 2" xfId="187"/>
    <cellStyle name="Связанная ячейка 2 3" xfId="340"/>
    <cellStyle name="Связанная ячейка 2 4" xfId="364"/>
    <cellStyle name="Связанная ячейка 2 5" xfId="396"/>
    <cellStyle name="Связанная ячейка 2 6" xfId="410"/>
    <cellStyle name="Связанная ячейка 3" xfId="188"/>
    <cellStyle name="Связанная ячейка 4" xfId="266"/>
    <cellStyle name="Связанная ячейка 5" xfId="238"/>
    <cellStyle name="Связанная ячейка 6" xfId="368"/>
    <cellStyle name="Связанная ячейка 7" xfId="356"/>
    <cellStyle name="Связанная ячейка 8" xfId="442"/>
    <cellStyle name="Связанная ячейка 9" xfId="463"/>
    <cellStyle name="Текст предупреждения 2" xfId="76"/>
    <cellStyle name="Текст предупреждения 2 2" xfId="189"/>
    <cellStyle name="Текст предупреждения 2 3" xfId="341"/>
    <cellStyle name="Текст предупреждения 2 4" xfId="365"/>
    <cellStyle name="Текст предупреждения 2 5" xfId="397"/>
    <cellStyle name="Текст предупреждения 2 6" xfId="411"/>
    <cellStyle name="Текст предупреждения 3" xfId="190"/>
    <cellStyle name="Текст предупреждения 4" xfId="267"/>
    <cellStyle name="Текст предупреждения 5" xfId="347"/>
    <cellStyle name="Текст предупреждения 6" xfId="293"/>
    <cellStyle name="Текст предупреждения 7" xfId="358"/>
    <cellStyle name="Текст предупреждения 8" xfId="443"/>
    <cellStyle name="Текст предупреждения 9" xfId="464"/>
    <cellStyle name="Финансовый 3" xfId="87"/>
    <cellStyle name="Финансовый 3 2" xfId="137"/>
    <cellStyle name="Хороший 2" xfId="77"/>
    <cellStyle name="Хороший 2 2" xfId="191"/>
    <cellStyle name="Хороший 2 3" xfId="342"/>
    <cellStyle name="Хороший 2 4" xfId="366"/>
    <cellStyle name="Хороший 2 5" xfId="398"/>
    <cellStyle name="Хороший 2 6" xfId="412"/>
    <cellStyle name="Хороший 3" xfId="192"/>
    <cellStyle name="Хороший 4" xfId="268"/>
    <cellStyle name="Хороший 5" xfId="345"/>
    <cellStyle name="Хороший 6" xfId="276"/>
    <cellStyle name="Хороший 7" xfId="404"/>
    <cellStyle name="Хороший 8" xfId="444"/>
    <cellStyle name="Хороший 9" xfId="44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5"/>
  <sheetViews>
    <sheetView topLeftCell="A37" workbookViewId="0">
      <selection activeCell="F57" sqref="F57"/>
    </sheetView>
  </sheetViews>
  <sheetFormatPr defaultRowHeight="15"/>
  <cols>
    <col min="1" max="1" width="3" customWidth="1"/>
    <col min="2" max="3" width="15.5703125" customWidth="1"/>
    <col min="4" max="4" width="22.5703125" customWidth="1"/>
    <col min="5" max="5" width="7.5703125" hidden="1" customWidth="1"/>
    <col min="6" max="6" width="16" customWidth="1"/>
    <col min="7" max="7" width="3.140625" customWidth="1"/>
    <col min="8" max="8" width="16.85546875" customWidth="1"/>
  </cols>
  <sheetData>
    <row r="1" spans="1:9">
      <c r="A1" s="226" t="s">
        <v>0</v>
      </c>
      <c r="B1" s="226"/>
      <c r="C1" s="226"/>
      <c r="D1" s="226"/>
      <c r="E1" s="226"/>
      <c r="F1" s="225"/>
      <c r="G1" s="225"/>
      <c r="H1" s="225"/>
      <c r="I1" s="1"/>
    </row>
    <row r="2" spans="1:9" ht="39.75" customHeight="1">
      <c r="A2" s="227" t="s">
        <v>131</v>
      </c>
      <c r="B2" s="227"/>
      <c r="C2" s="227"/>
      <c r="D2" s="227"/>
      <c r="E2" s="227"/>
      <c r="F2" s="232" t="s">
        <v>1</v>
      </c>
      <c r="G2" s="232"/>
      <c r="H2" s="232"/>
      <c r="I2" s="1"/>
    </row>
    <row r="3" spans="1:9">
      <c r="A3" s="1"/>
      <c r="B3" s="2"/>
      <c r="C3" s="2"/>
      <c r="D3" s="2"/>
      <c r="E3" s="1"/>
      <c r="F3" s="1"/>
      <c r="G3" s="1"/>
      <c r="H3" s="1"/>
      <c r="I3" s="1"/>
    </row>
    <row r="4" spans="1:9" ht="26.25">
      <c r="A4" s="4"/>
      <c r="B4" s="233"/>
      <c r="C4" s="233"/>
      <c r="D4" s="233"/>
      <c r="E4" s="22" t="s">
        <v>2</v>
      </c>
      <c r="F4" s="16" t="s">
        <v>132</v>
      </c>
      <c r="G4" s="17"/>
      <c r="H4" s="16" t="s">
        <v>3</v>
      </c>
      <c r="I4" s="4"/>
    </row>
    <row r="5" spans="1:9">
      <c r="A5" s="3"/>
      <c r="B5" s="224" t="s">
        <v>4</v>
      </c>
      <c r="C5" s="224"/>
      <c r="D5" s="224"/>
      <c r="E5" s="19"/>
      <c r="F5" s="3"/>
      <c r="G5" s="5"/>
      <c r="H5" s="3"/>
      <c r="I5" s="3"/>
    </row>
    <row r="6" spans="1:9">
      <c r="A6" s="3"/>
      <c r="B6" s="218" t="s">
        <v>5</v>
      </c>
      <c r="C6" s="218"/>
      <c r="D6" s="218"/>
      <c r="E6" s="19"/>
      <c r="F6" s="6"/>
      <c r="G6" s="7"/>
      <c r="H6" s="6"/>
      <c r="I6" s="3"/>
    </row>
    <row r="7" spans="1:9">
      <c r="A7" s="3"/>
      <c r="B7" s="218" t="s">
        <v>6</v>
      </c>
      <c r="C7" s="218"/>
      <c r="D7" s="218"/>
      <c r="E7" s="19">
        <v>11</v>
      </c>
      <c r="F7" s="35">
        <v>20624241</v>
      </c>
      <c r="G7" s="36"/>
      <c r="H7" s="35">
        <v>17504469</v>
      </c>
      <c r="I7" s="6"/>
    </row>
    <row r="8" spans="1:9">
      <c r="A8" s="3"/>
      <c r="B8" s="218" t="s">
        <v>7</v>
      </c>
      <c r="C8" s="218"/>
      <c r="D8" s="218"/>
      <c r="E8" s="19"/>
      <c r="F8" s="35"/>
      <c r="G8" s="36"/>
      <c r="H8" s="35"/>
      <c r="I8" s="6"/>
    </row>
    <row r="9" spans="1:9">
      <c r="A9" s="3"/>
      <c r="B9" s="218" t="s">
        <v>8</v>
      </c>
      <c r="C9" s="218"/>
      <c r="D9" s="218"/>
      <c r="E9" s="19">
        <v>12</v>
      </c>
      <c r="F9" s="37">
        <v>29279</v>
      </c>
      <c r="G9" s="36"/>
      <c r="H9" s="37">
        <v>53307</v>
      </c>
      <c r="I9" s="6"/>
    </row>
    <row r="10" spans="1:9">
      <c r="A10" s="3"/>
      <c r="B10" s="218" t="s">
        <v>9</v>
      </c>
      <c r="C10" s="218"/>
      <c r="D10" s="218"/>
      <c r="E10" s="19"/>
      <c r="F10" s="35">
        <v>80153</v>
      </c>
      <c r="G10" s="36"/>
      <c r="H10" s="35">
        <v>50955</v>
      </c>
      <c r="I10" s="6"/>
    </row>
    <row r="11" spans="1:9">
      <c r="A11" s="3"/>
      <c r="B11" s="218" t="s">
        <v>10</v>
      </c>
      <c r="C11" s="218"/>
      <c r="D11" s="218"/>
      <c r="E11" s="19"/>
      <c r="F11" s="37">
        <v>68025.86</v>
      </c>
      <c r="G11" s="36"/>
      <c r="H11" s="37">
        <v>68025.86</v>
      </c>
      <c r="I11" s="3"/>
    </row>
    <row r="12" spans="1:9">
      <c r="A12" s="3"/>
      <c r="B12" s="218" t="s">
        <v>11</v>
      </c>
      <c r="C12" s="218"/>
      <c r="D12" s="218"/>
      <c r="E12" s="19"/>
      <c r="F12" s="37"/>
      <c r="G12" s="36"/>
      <c r="H12" s="37">
        <v>0</v>
      </c>
      <c r="I12" s="3"/>
    </row>
    <row r="13" spans="1:9">
      <c r="A13" s="3"/>
      <c r="B13" s="218" t="s">
        <v>12</v>
      </c>
      <c r="C13" s="218"/>
      <c r="D13" s="218"/>
      <c r="E13" s="19"/>
      <c r="F13" s="37"/>
      <c r="G13" s="36"/>
      <c r="H13" s="37"/>
      <c r="I13" s="3"/>
    </row>
    <row r="14" spans="1:9">
      <c r="A14" s="3"/>
      <c r="B14" s="218" t="s">
        <v>13</v>
      </c>
      <c r="C14" s="218"/>
      <c r="D14" s="218"/>
      <c r="E14" s="19"/>
      <c r="F14" s="38">
        <f>SUM(F7:F13)</f>
        <v>20801698.859999999</v>
      </c>
      <c r="G14" s="37"/>
      <c r="H14" s="38">
        <f>SUM(H7:H13)</f>
        <v>17676756.859999999</v>
      </c>
      <c r="I14" s="11"/>
    </row>
    <row r="15" spans="1:9">
      <c r="A15" s="3"/>
      <c r="B15" s="219"/>
      <c r="C15" s="219"/>
      <c r="D15" s="219"/>
      <c r="E15" s="19"/>
      <c r="F15" s="35"/>
      <c r="G15" s="39"/>
      <c r="H15" s="35"/>
      <c r="I15" s="20"/>
    </row>
    <row r="16" spans="1:9">
      <c r="B16" s="218" t="s">
        <v>14</v>
      </c>
      <c r="C16" s="218"/>
      <c r="D16" s="218"/>
      <c r="E16" s="19"/>
      <c r="F16" s="35"/>
      <c r="G16" s="36"/>
      <c r="H16" s="35"/>
      <c r="I16" s="11"/>
    </row>
    <row r="17" spans="2:9">
      <c r="B17" s="218" t="s">
        <v>15</v>
      </c>
      <c r="C17" s="218"/>
      <c r="D17" s="218"/>
      <c r="E17" s="19">
        <v>13</v>
      </c>
      <c r="F17" s="35">
        <v>7060530</v>
      </c>
      <c r="G17" s="37"/>
      <c r="H17" s="35">
        <v>4731612</v>
      </c>
      <c r="I17" s="27"/>
    </row>
    <row r="18" spans="2:9">
      <c r="B18" s="218" t="s">
        <v>16</v>
      </c>
      <c r="C18" s="218"/>
      <c r="D18" s="218"/>
      <c r="E18" s="19">
        <v>12</v>
      </c>
      <c r="F18" s="35">
        <v>1878143.49</v>
      </c>
      <c r="G18" s="36"/>
      <c r="H18" s="35">
        <v>1453046</v>
      </c>
      <c r="I18" s="27"/>
    </row>
    <row r="19" spans="2:9">
      <c r="B19" s="218" t="s">
        <v>8</v>
      </c>
      <c r="C19" s="218"/>
      <c r="D19" s="218"/>
      <c r="E19" s="19">
        <v>12</v>
      </c>
      <c r="F19" s="35">
        <v>617006</v>
      </c>
      <c r="G19" s="36"/>
      <c r="H19" s="35">
        <v>316802</v>
      </c>
      <c r="I19" s="27"/>
    </row>
    <row r="20" spans="2:9">
      <c r="B20" s="218" t="s">
        <v>17</v>
      </c>
      <c r="C20" s="218"/>
      <c r="D20" s="218"/>
      <c r="E20" s="19">
        <v>14</v>
      </c>
      <c r="F20" s="35">
        <v>6709266</v>
      </c>
      <c r="G20" s="36"/>
      <c r="H20" s="35">
        <v>2683160</v>
      </c>
      <c r="I20" s="27"/>
    </row>
    <row r="21" spans="2:9">
      <c r="B21" s="218" t="s">
        <v>18</v>
      </c>
      <c r="C21" s="218"/>
      <c r="D21" s="218"/>
      <c r="E21" s="19">
        <v>15</v>
      </c>
      <c r="F21" s="35">
        <v>752220</v>
      </c>
      <c r="G21" s="36"/>
      <c r="H21" s="35">
        <v>492979</v>
      </c>
      <c r="I21" s="27"/>
    </row>
    <row r="22" spans="2:9">
      <c r="B22" s="218" t="s">
        <v>12</v>
      </c>
      <c r="C22" s="218"/>
      <c r="D22" s="218"/>
      <c r="E22" s="23"/>
      <c r="F22" s="35">
        <v>3453933</v>
      </c>
      <c r="G22" s="36"/>
      <c r="H22" s="35">
        <v>804</v>
      </c>
      <c r="I22" s="27"/>
    </row>
    <row r="23" spans="2:9">
      <c r="B23" s="218" t="s">
        <v>19</v>
      </c>
      <c r="C23" s="218"/>
      <c r="D23" s="218"/>
      <c r="E23" s="19"/>
      <c r="F23" s="37">
        <v>8057224</v>
      </c>
      <c r="G23" s="36"/>
      <c r="H23" s="37">
        <v>10541082</v>
      </c>
      <c r="I23" s="27"/>
    </row>
    <row r="24" spans="2:9">
      <c r="B24" s="218" t="s">
        <v>20</v>
      </c>
      <c r="C24" s="218"/>
      <c r="D24" s="218"/>
      <c r="E24" s="19"/>
      <c r="F24" s="37">
        <v>1585284.49853</v>
      </c>
      <c r="G24" s="36"/>
      <c r="H24" s="37">
        <v>1585284</v>
      </c>
      <c r="I24" s="27"/>
    </row>
    <row r="25" spans="2:9">
      <c r="B25" s="218" t="s">
        <v>21</v>
      </c>
      <c r="C25" s="218"/>
      <c r="D25" s="218"/>
      <c r="E25" s="19"/>
      <c r="F25" s="38">
        <f>SUM(F17:F24)+1</f>
        <v>30113607.988530003</v>
      </c>
      <c r="G25" s="37"/>
      <c r="H25" s="38">
        <f>SUM(H17:H24)</f>
        <v>21804769</v>
      </c>
      <c r="I25" s="12"/>
    </row>
    <row r="26" spans="2:9">
      <c r="B26" s="220"/>
      <c r="C26" s="220"/>
      <c r="D26" s="220"/>
      <c r="E26" s="19"/>
      <c r="F26" s="35"/>
      <c r="G26" s="36"/>
      <c r="H26" s="35"/>
      <c r="I26" s="12"/>
    </row>
    <row r="27" spans="2:9" ht="15.75" thickBot="1">
      <c r="B27" s="218" t="s">
        <v>22</v>
      </c>
      <c r="C27" s="218"/>
      <c r="D27" s="218"/>
      <c r="E27" s="19"/>
      <c r="F27" s="40">
        <f>F14+F25</f>
        <v>50915306.848530002</v>
      </c>
      <c r="G27" s="37"/>
      <c r="H27" s="40">
        <f>H14+H25</f>
        <v>39481525.859999999</v>
      </c>
      <c r="I27" s="12"/>
    </row>
    <row r="28" spans="2:9" ht="15.75" thickTop="1">
      <c r="B28" s="220"/>
      <c r="C28" s="220"/>
      <c r="D28" s="220"/>
      <c r="E28" s="19"/>
      <c r="F28" s="35"/>
      <c r="G28" s="36"/>
      <c r="H28" s="35"/>
      <c r="I28" s="20"/>
    </row>
    <row r="29" spans="2:9">
      <c r="B29" s="224" t="s">
        <v>23</v>
      </c>
      <c r="C29" s="224"/>
      <c r="D29" s="224"/>
      <c r="E29" s="19"/>
      <c r="F29" s="35"/>
      <c r="G29" s="36"/>
      <c r="H29" s="35"/>
      <c r="I29" s="12"/>
    </row>
    <row r="30" spans="2:9">
      <c r="B30" s="218" t="s">
        <v>24</v>
      </c>
      <c r="C30" s="218"/>
      <c r="D30" s="218"/>
      <c r="E30" s="19"/>
      <c r="F30" s="35"/>
      <c r="G30" s="36"/>
      <c r="H30" s="35"/>
      <c r="I30" s="12"/>
    </row>
    <row r="31" spans="2:9">
      <c r="B31" s="218" t="s">
        <v>25</v>
      </c>
      <c r="C31" s="218"/>
      <c r="D31" s="218"/>
      <c r="E31" s="19"/>
      <c r="F31" s="35">
        <v>2787695.69021445</v>
      </c>
      <c r="G31" s="36"/>
      <c r="H31" s="35">
        <v>2787695.5893921</v>
      </c>
      <c r="I31" s="12"/>
    </row>
    <row r="32" spans="2:9">
      <c r="B32" s="218" t="s">
        <v>26</v>
      </c>
      <c r="C32" s="218"/>
      <c r="D32" s="218"/>
      <c r="E32" s="19"/>
      <c r="F32" s="278">
        <v>-947400</v>
      </c>
      <c r="G32" s="36"/>
      <c r="H32" s="278">
        <v>-947400</v>
      </c>
      <c r="I32" s="12"/>
    </row>
    <row r="33" spans="2:9">
      <c r="B33" s="218" t="s">
        <v>27</v>
      </c>
      <c r="C33" s="218"/>
      <c r="D33" s="218"/>
      <c r="E33" s="19"/>
      <c r="F33" s="278">
        <v>-146011.47552000001</v>
      </c>
      <c r="G33" s="36"/>
      <c r="H33" s="278">
        <v>-152436.38634</v>
      </c>
      <c r="I33" s="12"/>
    </row>
    <row r="34" spans="2:9">
      <c r="B34" s="218" t="s">
        <v>28</v>
      </c>
      <c r="C34" s="218"/>
      <c r="D34" s="218"/>
      <c r="E34" s="19"/>
      <c r="F34" s="278">
        <v>3777853</v>
      </c>
      <c r="G34" s="36"/>
      <c r="H34" s="35">
        <v>910632</v>
      </c>
      <c r="I34" s="27"/>
    </row>
    <row r="35" spans="2:9">
      <c r="B35" s="218" t="s">
        <v>29</v>
      </c>
      <c r="C35" s="218"/>
      <c r="D35" s="218"/>
      <c r="E35" s="19"/>
      <c r="F35" s="41">
        <v>7789244.4900000002</v>
      </c>
      <c r="G35" s="37"/>
      <c r="H35" s="41">
        <v>5979437</v>
      </c>
      <c r="I35" s="25"/>
    </row>
    <row r="36" spans="2:9">
      <c r="B36" s="220"/>
      <c r="C36" s="220"/>
      <c r="D36" s="220"/>
      <c r="E36" s="19"/>
      <c r="F36" s="35"/>
      <c r="G36" s="36"/>
      <c r="H36" s="35"/>
      <c r="I36" s="25"/>
    </row>
    <row r="37" spans="2:9">
      <c r="B37" s="218" t="s">
        <v>30</v>
      </c>
      <c r="C37" s="218"/>
      <c r="D37" s="218"/>
      <c r="E37" s="19"/>
      <c r="F37" s="35">
        <f>SUM(F31:F36)</f>
        <v>13261381.70469445</v>
      </c>
      <c r="G37" s="35"/>
      <c r="H37" s="35">
        <f>SUM(H31:H36)</f>
        <v>8577928.2030520998</v>
      </c>
      <c r="I37" s="12"/>
    </row>
    <row r="38" spans="2:9">
      <c r="B38" s="218" t="s">
        <v>31</v>
      </c>
      <c r="C38" s="218"/>
      <c r="D38" s="218"/>
      <c r="E38" s="19"/>
      <c r="F38" s="38">
        <f>F37</f>
        <v>13261381.70469445</v>
      </c>
      <c r="G38" s="37"/>
      <c r="H38" s="38">
        <v>8577929.2030520998</v>
      </c>
      <c r="I38" s="12"/>
    </row>
    <row r="39" spans="2:9">
      <c r="B39" s="219"/>
      <c r="C39" s="219"/>
      <c r="D39" s="219"/>
      <c r="E39" s="19"/>
      <c r="F39" s="35"/>
      <c r="G39" s="36"/>
      <c r="H39" s="35"/>
      <c r="I39" s="27"/>
    </row>
    <row r="40" spans="2:9">
      <c r="B40" s="218" t="s">
        <v>32</v>
      </c>
      <c r="C40" s="218"/>
      <c r="D40" s="218"/>
      <c r="E40" s="19"/>
      <c r="F40" s="35"/>
      <c r="G40" s="36"/>
      <c r="H40" s="35"/>
      <c r="I40" s="12"/>
    </row>
    <row r="41" spans="2:9">
      <c r="B41" s="218" t="s">
        <v>33</v>
      </c>
      <c r="C41" s="218"/>
      <c r="D41" s="218"/>
      <c r="E41" s="19">
        <v>16</v>
      </c>
      <c r="F41" s="37">
        <v>12422829</v>
      </c>
      <c r="G41" s="36"/>
      <c r="H41" s="37">
        <v>13620697.569020001</v>
      </c>
      <c r="I41" s="12"/>
    </row>
    <row r="42" spans="2:9">
      <c r="B42" s="218" t="s">
        <v>34</v>
      </c>
      <c r="C42" s="218"/>
      <c r="D42" s="218"/>
      <c r="E42" s="19"/>
      <c r="F42" s="37">
        <v>56700</v>
      </c>
      <c r="G42" s="36"/>
      <c r="H42" s="37">
        <v>0</v>
      </c>
      <c r="I42" s="12"/>
    </row>
    <row r="43" spans="2:9">
      <c r="B43" s="218" t="s">
        <v>35</v>
      </c>
      <c r="C43" s="218"/>
      <c r="D43" s="218"/>
      <c r="E43" s="19"/>
      <c r="F43" s="37">
        <v>2398913</v>
      </c>
      <c r="G43" s="36"/>
      <c r="H43" s="37">
        <v>1484072.49</v>
      </c>
      <c r="I43" s="12"/>
    </row>
    <row r="44" spans="2:9">
      <c r="B44" s="221" t="s">
        <v>36</v>
      </c>
      <c r="C44" s="221"/>
      <c r="D44" s="221"/>
      <c r="E44" s="19">
        <v>17</v>
      </c>
      <c r="F44" s="35">
        <v>43343</v>
      </c>
      <c r="G44" s="37"/>
      <c r="H44" s="35">
        <v>84519.841659999991</v>
      </c>
      <c r="I44" s="12"/>
    </row>
    <row r="45" spans="2:9">
      <c r="B45" s="221" t="s">
        <v>37</v>
      </c>
      <c r="C45" s="221"/>
      <c r="D45" s="221"/>
      <c r="E45" s="19"/>
      <c r="F45" s="38">
        <f>SUM(F41:F44)</f>
        <v>14921785</v>
      </c>
      <c r="G45" s="37"/>
      <c r="H45" s="38">
        <f>SUM(H41:H44)</f>
        <v>15189289.900680002</v>
      </c>
      <c r="I45" s="12"/>
    </row>
    <row r="46" spans="2:9">
      <c r="B46" s="223"/>
      <c r="C46" s="223"/>
      <c r="D46" s="223"/>
      <c r="E46" s="19"/>
      <c r="F46" s="35"/>
      <c r="G46" s="37"/>
      <c r="H46" s="35"/>
      <c r="I46" s="12"/>
    </row>
    <row r="47" spans="2:9">
      <c r="B47" s="221" t="s">
        <v>38</v>
      </c>
      <c r="C47" s="221"/>
      <c r="D47" s="221"/>
      <c r="E47" s="19"/>
      <c r="F47" s="35"/>
      <c r="G47" s="37"/>
      <c r="H47" s="35"/>
      <c r="I47" s="12"/>
    </row>
    <row r="48" spans="2:9">
      <c r="B48" s="221" t="s">
        <v>36</v>
      </c>
      <c r="C48" s="221"/>
      <c r="D48" s="221"/>
      <c r="E48" s="19">
        <v>17</v>
      </c>
      <c r="F48" s="35">
        <v>8409315</v>
      </c>
      <c r="G48" s="37"/>
      <c r="H48" s="35">
        <v>6827349</v>
      </c>
      <c r="I48" s="12"/>
    </row>
    <row r="49" spans="2:9">
      <c r="B49" s="221" t="s">
        <v>39</v>
      </c>
      <c r="C49" s="221"/>
      <c r="D49" s="221"/>
      <c r="E49" s="19">
        <v>16</v>
      </c>
      <c r="F49" s="35">
        <v>12925632</v>
      </c>
      <c r="G49" s="37"/>
      <c r="H49" s="35">
        <v>7330074</v>
      </c>
      <c r="I49" s="27"/>
    </row>
    <row r="50" spans="2:9">
      <c r="B50" s="221" t="s">
        <v>133</v>
      </c>
      <c r="C50" s="221"/>
      <c r="D50" s="221"/>
      <c r="E50" s="19"/>
      <c r="F50" s="35">
        <v>16853</v>
      </c>
      <c r="G50" s="37"/>
      <c r="H50" s="35"/>
      <c r="I50" s="27"/>
    </row>
    <row r="51" spans="2:9">
      <c r="B51" s="221" t="s">
        <v>40</v>
      </c>
      <c r="C51" s="221"/>
      <c r="D51" s="221"/>
      <c r="E51" s="19">
        <v>18</v>
      </c>
      <c r="F51" s="35">
        <v>904571</v>
      </c>
      <c r="G51" s="37"/>
      <c r="H51" s="35">
        <v>1146463.49</v>
      </c>
      <c r="I51" s="27"/>
    </row>
    <row r="52" spans="2:9">
      <c r="B52" s="221" t="s">
        <v>41</v>
      </c>
      <c r="C52" s="221"/>
      <c r="D52" s="221"/>
      <c r="E52" s="19">
        <v>19</v>
      </c>
      <c r="F52" s="41">
        <v>475769</v>
      </c>
      <c r="G52" s="37"/>
      <c r="H52" s="41">
        <v>410421</v>
      </c>
      <c r="I52" s="27"/>
    </row>
    <row r="53" spans="2:9">
      <c r="B53" s="218" t="s">
        <v>42</v>
      </c>
      <c r="C53" s="218"/>
      <c r="D53" s="218"/>
      <c r="E53" s="19"/>
      <c r="F53" s="38">
        <f>SUM(F48:F52)</f>
        <v>22732140</v>
      </c>
      <c r="G53" s="37"/>
      <c r="H53" s="38">
        <f>SUM(H48:H52)</f>
        <v>15714307.49</v>
      </c>
      <c r="I53" s="27"/>
    </row>
    <row r="54" spans="2:9">
      <c r="B54" s="218"/>
      <c r="C54" s="218"/>
      <c r="D54" s="218"/>
      <c r="E54" s="19"/>
      <c r="F54" s="35"/>
      <c r="G54" s="36"/>
      <c r="H54" s="35"/>
      <c r="I54" s="27"/>
    </row>
    <row r="55" spans="2:9" ht="15.75" thickBot="1">
      <c r="B55" s="218" t="s">
        <v>43</v>
      </c>
      <c r="C55" s="218"/>
      <c r="D55" s="218"/>
      <c r="E55" s="19"/>
      <c r="F55" s="40">
        <f>F38+F45+F53</f>
        <v>50915306.70469445</v>
      </c>
      <c r="G55" s="37"/>
      <c r="H55" s="40">
        <f>H38+H45+H53-1</f>
        <v>39481525.593732104</v>
      </c>
      <c r="I55" s="12"/>
    </row>
    <row r="56" spans="2:9" ht="15.75" thickTop="1">
      <c r="B56" s="222" t="s">
        <v>44</v>
      </c>
      <c r="C56" s="222"/>
      <c r="D56" s="222"/>
      <c r="E56" s="21"/>
      <c r="F56" s="35">
        <f>(F27-F10-F45-F53)/3148.271</f>
        <v>4186.8151911096602</v>
      </c>
      <c r="G56" s="42"/>
      <c r="H56" s="35">
        <v>2706.4663716703485</v>
      </c>
      <c r="I56" s="12"/>
    </row>
    <row r="57" spans="2:9">
      <c r="B57" s="222" t="s">
        <v>45</v>
      </c>
      <c r="C57" s="222"/>
      <c r="D57" s="222"/>
      <c r="E57" s="21"/>
      <c r="F57" s="35">
        <v>1200</v>
      </c>
      <c r="G57" s="42"/>
      <c r="H57" s="35">
        <v>1200</v>
      </c>
      <c r="I57" s="12"/>
    </row>
    <row r="58" spans="2:9">
      <c r="B58" s="31"/>
      <c r="C58" s="31"/>
      <c r="D58" s="31"/>
      <c r="E58" s="1"/>
      <c r="F58" s="12"/>
      <c r="G58" s="26"/>
      <c r="H58" s="12"/>
      <c r="I58" s="1"/>
    </row>
    <row r="59" spans="2:9">
      <c r="B59" s="228" t="s">
        <v>46</v>
      </c>
      <c r="C59" s="228"/>
      <c r="D59" s="228"/>
      <c r="E59" s="13"/>
      <c r="F59" s="14"/>
      <c r="G59" s="10"/>
      <c r="H59" s="14"/>
      <c r="I59" s="1"/>
    </row>
    <row r="60" spans="2:9">
      <c r="B60" s="32"/>
      <c r="C60" s="15"/>
      <c r="D60" s="32"/>
      <c r="E60" s="15"/>
      <c r="F60" s="33"/>
      <c r="G60" s="34"/>
      <c r="H60" s="18"/>
      <c r="I60" s="1"/>
    </row>
    <row r="61" spans="2:9" ht="26.25" customHeight="1">
      <c r="B61" s="279" t="s">
        <v>143</v>
      </c>
      <c r="C61" s="279"/>
      <c r="D61" s="229" t="s">
        <v>47</v>
      </c>
      <c r="E61" s="229"/>
      <c r="F61" s="230" t="s">
        <v>141</v>
      </c>
      <c r="G61" s="231"/>
      <c r="H61" s="231"/>
      <c r="I61" s="28"/>
    </row>
    <row r="62" spans="2:9" ht="26.25" customHeight="1">
      <c r="B62" s="280" t="s">
        <v>144</v>
      </c>
      <c r="C62" s="280"/>
      <c r="D62" s="34" t="s">
        <v>48</v>
      </c>
      <c r="E62" s="15"/>
      <c r="F62" s="24" t="s">
        <v>49</v>
      </c>
      <c r="G62" s="34"/>
      <c r="H62" s="18"/>
      <c r="I62" s="28"/>
    </row>
    <row r="63" spans="2:9">
      <c r="C63" s="9"/>
      <c r="D63" s="34" t="s">
        <v>50</v>
      </c>
      <c r="E63" s="8"/>
      <c r="F63" s="10"/>
      <c r="G63" s="10"/>
      <c r="H63" s="14"/>
      <c r="I63" s="1"/>
    </row>
    <row r="64" spans="2:9">
      <c r="B64" s="29"/>
      <c r="C64" s="29" t="s">
        <v>51</v>
      </c>
      <c r="D64" s="30" t="s">
        <v>51</v>
      </c>
      <c r="E64" s="1"/>
      <c r="F64" s="1"/>
      <c r="G64" s="1"/>
      <c r="H64" s="1"/>
      <c r="I64" s="28"/>
    </row>
    <row r="65" spans="2:9">
      <c r="B65" s="1"/>
      <c r="C65" s="1"/>
      <c r="D65" s="1"/>
      <c r="E65" s="1"/>
      <c r="F65" s="1"/>
      <c r="G65" s="1"/>
      <c r="H65" s="1"/>
      <c r="I65" s="1"/>
    </row>
  </sheetData>
  <mergeCells count="63">
    <mergeCell ref="B61:C61"/>
    <mergeCell ref="B62:C62"/>
    <mergeCell ref="B59:D59"/>
    <mergeCell ref="D61:E61"/>
    <mergeCell ref="F61:H61"/>
    <mergeCell ref="F2:H2"/>
    <mergeCell ref="B5:D5"/>
    <mergeCell ref="B4:D4"/>
    <mergeCell ref="B8:D8"/>
    <mergeCell ref="B32:D32"/>
    <mergeCell ref="B20:D20"/>
    <mergeCell ref="B9:D9"/>
    <mergeCell ref="B12:D12"/>
    <mergeCell ref="B21:D21"/>
    <mergeCell ref="B13:D13"/>
    <mergeCell ref="B10:D10"/>
    <mergeCell ref="B11:D11"/>
    <mergeCell ref="B14:D14"/>
    <mergeCell ref="B15:D15"/>
    <mergeCell ref="B57:D57"/>
    <mergeCell ref="F1:H1"/>
    <mergeCell ref="B7:D7"/>
    <mergeCell ref="A1:E1"/>
    <mergeCell ref="A2:E2"/>
    <mergeCell ref="B6:D6"/>
    <mergeCell ref="B22:D22"/>
    <mergeCell ref="B16:D16"/>
    <mergeCell ref="B17:D17"/>
    <mergeCell ref="B18:D18"/>
    <mergeCell ref="B19:D19"/>
    <mergeCell ref="B30:D30"/>
    <mergeCell ref="B26:D26"/>
    <mergeCell ref="B28:D28"/>
    <mergeCell ref="B27:D27"/>
    <mergeCell ref="B23:D23"/>
    <mergeCell ref="B29:D29"/>
    <mergeCell ref="B24:D24"/>
    <mergeCell ref="B25:D25"/>
    <mergeCell ref="B31:D31"/>
    <mergeCell ref="B56:D56"/>
    <mergeCell ref="B43:D43"/>
    <mergeCell ref="B46:D46"/>
    <mergeCell ref="B44:D44"/>
    <mergeCell ref="B45:D45"/>
    <mergeCell ref="B55:D55"/>
    <mergeCell ref="B52:D52"/>
    <mergeCell ref="B54:D54"/>
    <mergeCell ref="B53:D53"/>
    <mergeCell ref="B50:D50"/>
    <mergeCell ref="B48:D48"/>
    <mergeCell ref="B51:D51"/>
    <mergeCell ref="B49:D49"/>
    <mergeCell ref="B41:D41"/>
    <mergeCell ref="B38:D38"/>
    <mergeCell ref="B42:D42"/>
    <mergeCell ref="B47:D47"/>
    <mergeCell ref="B33:D33"/>
    <mergeCell ref="B35:D35"/>
    <mergeCell ref="B39:D39"/>
    <mergeCell ref="B40:D40"/>
    <mergeCell ref="B36:D36"/>
    <mergeCell ref="B37:D37"/>
    <mergeCell ref="B34:D34"/>
  </mergeCells>
  <pageMargins left="0.7" right="0.7" top="0.75" bottom="0.75" header="0.3" footer="0.3"/>
  <pageSetup paperSize="9" scale="9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I33"/>
  <sheetViews>
    <sheetView topLeftCell="A7" workbookViewId="0">
      <selection activeCell="H24" sqref="H24"/>
    </sheetView>
  </sheetViews>
  <sheetFormatPr defaultRowHeight="15"/>
  <cols>
    <col min="1" max="1" width="4.7109375" customWidth="1"/>
    <col min="2" max="2" width="22.28515625" customWidth="1"/>
    <col min="3" max="3" width="17.85546875" customWidth="1"/>
    <col min="4" max="4" width="23.85546875" customWidth="1"/>
    <col min="5" max="5" width="7.5703125" hidden="1" customWidth="1"/>
    <col min="6" max="6" width="19" customWidth="1"/>
    <col min="7" max="7" width="4.7109375" customWidth="1"/>
    <col min="8" max="8" width="16.42578125" customWidth="1"/>
  </cols>
  <sheetData>
    <row r="1" spans="2:9">
      <c r="B1" s="235" t="s">
        <v>0</v>
      </c>
      <c r="C1" s="235"/>
      <c r="D1" s="235"/>
      <c r="E1" s="235"/>
      <c r="F1" s="235"/>
      <c r="G1" s="43"/>
      <c r="H1" s="43"/>
      <c r="I1" s="43"/>
    </row>
    <row r="2" spans="2:9" ht="39.75" customHeight="1">
      <c r="B2" s="239" t="s">
        <v>142</v>
      </c>
      <c r="C2" s="239"/>
      <c r="D2" s="239"/>
      <c r="E2" s="239"/>
      <c r="F2" s="238" t="s">
        <v>1</v>
      </c>
      <c r="G2" s="238"/>
      <c r="H2" s="238"/>
      <c r="I2" s="59"/>
    </row>
    <row r="3" spans="2:9" ht="15" customHeight="1">
      <c r="B3" s="234"/>
      <c r="C3" s="234"/>
      <c r="D3" s="234"/>
      <c r="E3" s="234"/>
      <c r="F3" s="49"/>
      <c r="G3" s="49"/>
      <c r="H3" s="60"/>
      <c r="I3" s="49"/>
    </row>
    <row r="4" spans="2:9" ht="39.75" customHeight="1">
      <c r="B4" s="240"/>
      <c r="C4" s="240"/>
      <c r="D4" s="240"/>
      <c r="E4" s="215" t="s">
        <v>2</v>
      </c>
      <c r="F4" s="63" t="s">
        <v>134</v>
      </c>
      <c r="G4" s="62"/>
      <c r="H4" s="63" t="s">
        <v>135</v>
      </c>
      <c r="I4" s="55"/>
    </row>
    <row r="5" spans="2:9" ht="22.5" customHeight="1">
      <c r="B5" s="241"/>
      <c r="C5" s="241"/>
      <c r="D5" s="241"/>
      <c r="E5" s="64"/>
      <c r="F5" s="65"/>
      <c r="G5" s="66"/>
      <c r="H5" s="67"/>
      <c r="I5" s="50"/>
    </row>
    <row r="6" spans="2:9" ht="20.100000000000001" customHeight="1">
      <c r="B6" s="237" t="s">
        <v>52</v>
      </c>
      <c r="C6" s="237"/>
      <c r="D6" s="237"/>
      <c r="E6" s="68">
        <v>4</v>
      </c>
      <c r="F6" s="73">
        <v>36499103</v>
      </c>
      <c r="G6" s="66"/>
      <c r="H6" s="73">
        <v>30508596</v>
      </c>
      <c r="I6" s="51"/>
    </row>
    <row r="7" spans="2:9" ht="20.100000000000001" customHeight="1">
      <c r="B7" s="237" t="s">
        <v>53</v>
      </c>
      <c r="C7" s="237"/>
      <c r="D7" s="237"/>
      <c r="E7" s="68">
        <v>5</v>
      </c>
      <c r="F7" s="70">
        <v>-22687778</v>
      </c>
      <c r="G7" s="71"/>
      <c r="H7" s="70">
        <v>-17552854</v>
      </c>
      <c r="I7" s="51"/>
    </row>
    <row r="8" spans="2:9" ht="20.100000000000001" customHeight="1">
      <c r="B8" s="237" t="s">
        <v>54</v>
      </c>
      <c r="C8" s="237"/>
      <c r="D8" s="237"/>
      <c r="E8" s="72"/>
      <c r="F8" s="84">
        <f>SUM(F6:F7)</f>
        <v>13811325</v>
      </c>
      <c r="G8" s="75"/>
      <c r="H8" s="84">
        <f>SUM(H6:H7)</f>
        <v>12955742</v>
      </c>
      <c r="I8" s="51"/>
    </row>
    <row r="9" spans="2:9" ht="20.100000000000001" customHeight="1">
      <c r="B9" s="237" t="s">
        <v>55</v>
      </c>
      <c r="C9" s="237"/>
      <c r="D9" s="237"/>
      <c r="E9" s="68">
        <v>6</v>
      </c>
      <c r="F9" s="73">
        <v>-7708478</v>
      </c>
      <c r="G9" s="66"/>
      <c r="H9" s="73">
        <v>-6633832</v>
      </c>
      <c r="I9" s="51"/>
    </row>
    <row r="10" spans="2:9" ht="20.100000000000001" customHeight="1">
      <c r="B10" s="237" t="s">
        <v>56</v>
      </c>
      <c r="C10" s="237"/>
      <c r="D10" s="237"/>
      <c r="E10" s="68">
        <v>7</v>
      </c>
      <c r="F10" s="70">
        <v>-2579455</v>
      </c>
      <c r="G10" s="66"/>
      <c r="H10" s="70">
        <v>-2349477</v>
      </c>
      <c r="I10" s="51"/>
    </row>
    <row r="11" spans="2:9" ht="20.100000000000001" customHeight="1">
      <c r="B11" s="245" t="s">
        <v>57</v>
      </c>
      <c r="C11" s="245"/>
      <c r="D11" s="245"/>
      <c r="E11" s="68"/>
      <c r="F11" s="74">
        <f>SUM(F8:F10)</f>
        <v>3523392</v>
      </c>
      <c r="G11" s="75"/>
      <c r="H11" s="74">
        <f>SUM(H8:H10)</f>
        <v>3972433</v>
      </c>
      <c r="I11" s="58"/>
    </row>
    <row r="12" spans="2:9" ht="20.100000000000001" customHeight="1">
      <c r="B12" s="237" t="s">
        <v>58</v>
      </c>
      <c r="C12" s="237"/>
      <c r="D12" s="237"/>
      <c r="E12" s="68">
        <v>8</v>
      </c>
      <c r="F12" s="73">
        <v>-1359993</v>
      </c>
      <c r="G12" s="66"/>
      <c r="H12" s="73">
        <v>-854236</v>
      </c>
      <c r="I12" s="51"/>
    </row>
    <row r="13" spans="2:9" ht="20.100000000000001" customHeight="1">
      <c r="B13" s="237" t="s">
        <v>59</v>
      </c>
      <c r="C13" s="237"/>
      <c r="D13" s="237"/>
      <c r="E13" s="68"/>
      <c r="F13" s="73">
        <v>-79301</v>
      </c>
      <c r="G13" s="66"/>
      <c r="H13" s="73">
        <v>-276029</v>
      </c>
      <c r="I13" s="51"/>
    </row>
    <row r="14" spans="2:9" ht="20.100000000000001" customHeight="1">
      <c r="B14" s="237" t="s">
        <v>60</v>
      </c>
      <c r="C14" s="237"/>
      <c r="D14" s="237"/>
      <c r="E14" s="68"/>
      <c r="F14" s="73">
        <v>163093</v>
      </c>
      <c r="G14" s="66"/>
      <c r="H14" s="73">
        <v>11376</v>
      </c>
      <c r="I14" s="51"/>
    </row>
    <row r="15" spans="2:9" ht="20.100000000000001" customHeight="1">
      <c r="B15" s="237" t="s">
        <v>61</v>
      </c>
      <c r="C15" s="237"/>
      <c r="D15" s="237"/>
      <c r="E15" s="68">
        <v>9</v>
      </c>
      <c r="F15" s="70">
        <v>278247</v>
      </c>
      <c r="G15" s="85"/>
      <c r="H15" s="70">
        <v>-54703</v>
      </c>
      <c r="I15" s="51"/>
    </row>
    <row r="16" spans="2:9" ht="32.25" customHeight="1" thickBot="1">
      <c r="B16" s="237" t="s">
        <v>62</v>
      </c>
      <c r="C16" s="237"/>
      <c r="D16" s="237"/>
      <c r="E16" s="68"/>
      <c r="F16" s="86">
        <f>SUM(F11:F15)</f>
        <v>2525438</v>
      </c>
      <c r="G16" s="77"/>
      <c r="H16" s="86">
        <f>SUM(H11:H15)</f>
        <v>2798841</v>
      </c>
      <c r="I16" s="51"/>
    </row>
    <row r="17" spans="2:9" ht="20.100000000000001" customHeight="1">
      <c r="B17" s="242" t="s">
        <v>63</v>
      </c>
      <c r="C17" s="242"/>
      <c r="D17" s="242"/>
      <c r="E17" s="76"/>
      <c r="F17" s="73">
        <v>-201391</v>
      </c>
      <c r="G17" s="77"/>
      <c r="H17" s="73">
        <v>-173889</v>
      </c>
      <c r="I17" s="51"/>
    </row>
    <row r="18" spans="2:9" ht="20.100000000000001" customHeight="1">
      <c r="B18" s="242" t="s">
        <v>64</v>
      </c>
      <c r="C18" s="242"/>
      <c r="D18" s="242"/>
      <c r="E18" s="68"/>
      <c r="F18" s="73">
        <f>F16+F17</f>
        <v>2324047</v>
      </c>
      <c r="G18" s="69"/>
      <c r="H18" s="73">
        <f>H16+H17</f>
        <v>2624952</v>
      </c>
      <c r="I18" s="51"/>
    </row>
    <row r="19" spans="2:9" ht="20.100000000000001" customHeight="1">
      <c r="B19" s="242" t="s">
        <v>65</v>
      </c>
      <c r="C19" s="242"/>
      <c r="D19" s="242"/>
      <c r="E19" s="68"/>
      <c r="F19" s="73"/>
      <c r="G19" s="69"/>
      <c r="H19" s="69"/>
      <c r="I19" s="51"/>
    </row>
    <row r="20" spans="2:9" ht="20.100000000000001" customHeight="1">
      <c r="B20" s="242" t="s">
        <v>66</v>
      </c>
      <c r="C20" s="242"/>
      <c r="D20" s="242"/>
      <c r="E20" s="68"/>
      <c r="F20" s="73">
        <v>3659366</v>
      </c>
      <c r="G20" s="69"/>
      <c r="H20" s="69"/>
      <c r="I20" s="51"/>
    </row>
    <row r="21" spans="2:9" ht="20.100000000000001" customHeight="1">
      <c r="B21" s="237" t="s">
        <v>67</v>
      </c>
      <c r="C21" s="237"/>
      <c r="D21" s="237"/>
      <c r="E21" s="68"/>
      <c r="F21" s="73">
        <v>-89759</v>
      </c>
      <c r="G21" s="69"/>
      <c r="H21" s="73">
        <v>-78630</v>
      </c>
      <c r="I21" s="51"/>
    </row>
    <row r="22" spans="2:9" ht="20.100000000000001" customHeight="1" thickBot="1">
      <c r="B22" t="s">
        <v>145</v>
      </c>
      <c r="E22" s="68"/>
      <c r="F22" s="87">
        <f>SUM(F20:F21)</f>
        <v>3569607</v>
      </c>
      <c r="G22" s="77"/>
      <c r="H22" s="87">
        <f>SUM(H21)</f>
        <v>-78630</v>
      </c>
      <c r="I22" s="51"/>
    </row>
    <row r="23" spans="2:9" ht="20.100000000000001" customHeight="1" thickTop="1">
      <c r="B23" s="237" t="s">
        <v>68</v>
      </c>
      <c r="C23" s="237"/>
      <c r="D23" s="237"/>
      <c r="E23" s="68"/>
      <c r="F23" s="65">
        <f>F18+F22</f>
        <v>5893654</v>
      </c>
      <c r="G23" s="85"/>
      <c r="H23" s="69">
        <f>H18+H22+1</f>
        <v>2546323</v>
      </c>
      <c r="I23" s="51"/>
    </row>
    <row r="24" spans="2:9" ht="20.100000000000001" customHeight="1">
      <c r="B24" s="237"/>
      <c r="C24" s="237"/>
      <c r="D24" s="237"/>
      <c r="E24" s="68"/>
      <c r="F24" s="73"/>
      <c r="G24" s="77"/>
      <c r="H24" s="73"/>
      <c r="I24" s="51"/>
    </row>
    <row r="25" spans="2:9" ht="20.100000000000001" customHeight="1">
      <c r="B25" s="236"/>
      <c r="C25" s="236"/>
      <c r="D25" s="236"/>
      <c r="E25" s="68"/>
      <c r="F25" s="78"/>
      <c r="G25" s="85"/>
      <c r="H25" s="79"/>
      <c r="I25" s="51"/>
    </row>
    <row r="26" spans="2:9" ht="20.100000000000001" customHeight="1">
      <c r="B26" s="236" t="s">
        <v>69</v>
      </c>
      <c r="C26" s="236"/>
      <c r="D26" s="236"/>
      <c r="E26" s="68">
        <v>10</v>
      </c>
      <c r="F26" s="67">
        <f>F18/3147.037</f>
        <v>738.48734539822703</v>
      </c>
      <c r="G26" s="69"/>
      <c r="H26" s="67">
        <v>833</v>
      </c>
      <c r="I26" s="51"/>
    </row>
    <row r="27" spans="2:9">
      <c r="B27" s="44"/>
      <c r="C27" s="44"/>
      <c r="D27" s="44"/>
      <c r="E27" s="46"/>
      <c r="F27" s="50"/>
      <c r="G27" s="48"/>
      <c r="H27" s="51"/>
      <c r="I27" s="48"/>
    </row>
    <row r="28" spans="2:9" ht="15.75">
      <c r="B28" s="243" t="s">
        <v>46</v>
      </c>
      <c r="C28" s="243"/>
      <c r="D28" s="243"/>
      <c r="E28" s="52"/>
      <c r="F28" s="53"/>
      <c r="G28" s="43"/>
      <c r="H28" s="43"/>
      <c r="I28" s="61"/>
    </row>
    <row r="29" spans="2:9">
      <c r="B29" s="44"/>
      <c r="C29" s="44"/>
      <c r="D29" s="44"/>
      <c r="E29" s="52"/>
      <c r="F29" s="53"/>
      <c r="G29" s="43"/>
      <c r="H29" s="43"/>
      <c r="I29" s="43"/>
    </row>
    <row r="30" spans="2:9" ht="15.75">
      <c r="B30" s="80"/>
      <c r="C30" s="54"/>
      <c r="D30" s="80"/>
      <c r="E30" s="54"/>
      <c r="F30" s="81"/>
      <c r="G30" s="82"/>
      <c r="H30" s="56"/>
      <c r="I30" s="61"/>
    </row>
    <row r="31" spans="2:9">
      <c r="B31" s="279" t="s">
        <v>143</v>
      </c>
      <c r="C31" s="279"/>
      <c r="D31" s="244" t="s">
        <v>47</v>
      </c>
      <c r="E31" s="244"/>
      <c r="F31" s="230" t="s">
        <v>141</v>
      </c>
      <c r="G31" s="231"/>
      <c r="H31" s="231"/>
      <c r="I31" s="45"/>
    </row>
    <row r="32" spans="2:9" ht="15.75">
      <c r="B32" s="280" t="s">
        <v>144</v>
      </c>
      <c r="C32" s="280"/>
      <c r="D32" s="82" t="s">
        <v>48</v>
      </c>
      <c r="E32" s="54"/>
      <c r="F32" s="57" t="s">
        <v>49</v>
      </c>
      <c r="G32" s="82"/>
      <c r="H32" s="56"/>
      <c r="I32" s="61"/>
    </row>
    <row r="33" spans="2:9">
      <c r="B33" s="83"/>
      <c r="C33" s="43"/>
      <c r="D33" s="82" t="s">
        <v>50</v>
      </c>
      <c r="E33" s="43"/>
      <c r="F33" s="47"/>
      <c r="G33" s="43"/>
      <c r="H33" s="43"/>
      <c r="I33" s="43"/>
    </row>
  </sheetData>
  <mergeCells count="31">
    <mergeCell ref="F31:H31"/>
    <mergeCell ref="B31:C31"/>
    <mergeCell ref="B32:C32"/>
    <mergeCell ref="B20:D20"/>
    <mergeCell ref="B15:D15"/>
    <mergeCell ref="B7:D7"/>
    <mergeCell ref="B28:D28"/>
    <mergeCell ref="D31:E31"/>
    <mergeCell ref="B14:D14"/>
    <mergeCell ref="B17:D17"/>
    <mergeCell ref="B12:D12"/>
    <mergeCell ref="B10:D10"/>
    <mergeCell ref="B18:D18"/>
    <mergeCell ref="B19:D19"/>
    <mergeCell ref="B11:D11"/>
    <mergeCell ref="B16:D16"/>
    <mergeCell ref="B3:E3"/>
    <mergeCell ref="B1:F1"/>
    <mergeCell ref="B26:D26"/>
    <mergeCell ref="B25:D25"/>
    <mergeCell ref="B23:D23"/>
    <mergeCell ref="B24:D24"/>
    <mergeCell ref="F2:H2"/>
    <mergeCell ref="B8:D8"/>
    <mergeCell ref="B9:D9"/>
    <mergeCell ref="B2:E2"/>
    <mergeCell ref="B4:D4"/>
    <mergeCell ref="B5:D5"/>
    <mergeCell ref="B6:D6"/>
    <mergeCell ref="B13:D13"/>
    <mergeCell ref="B21:D21"/>
  </mergeCells>
  <pageMargins left="0.7" right="0.7" top="0.75" bottom="0.75" header="0.3" footer="0.3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66"/>
  <sheetViews>
    <sheetView topLeftCell="A28" workbookViewId="0">
      <selection activeCell="I56" sqref="I56"/>
    </sheetView>
  </sheetViews>
  <sheetFormatPr defaultRowHeight="15"/>
  <cols>
    <col min="1" max="1" width="3.85546875" customWidth="1"/>
    <col min="2" max="2" width="4" customWidth="1"/>
    <col min="5" max="5" width="38.85546875" customWidth="1"/>
    <col min="6" max="6" width="0" hidden="1" customWidth="1"/>
    <col min="7" max="7" width="17.42578125" customWidth="1"/>
    <col min="8" max="8" width="4.28515625" customWidth="1"/>
    <col min="9" max="9" width="17.28515625" customWidth="1"/>
    <col min="14" max="14" width="11" bestFit="1" customWidth="1"/>
  </cols>
  <sheetData>
    <row r="1" spans="1:9">
      <c r="A1" s="246" t="s">
        <v>0</v>
      </c>
      <c r="B1" s="246"/>
      <c r="C1" s="246"/>
      <c r="D1" s="246"/>
      <c r="E1" s="246"/>
      <c r="F1" s="88"/>
      <c r="G1" s="88"/>
      <c r="H1" s="88"/>
      <c r="I1" s="88"/>
    </row>
    <row r="2" spans="1:9" ht="30.75" customHeight="1">
      <c r="A2" s="256" t="s">
        <v>136</v>
      </c>
      <c r="B2" s="256"/>
      <c r="C2" s="256"/>
      <c r="D2" s="256"/>
      <c r="E2" s="256"/>
      <c r="F2" s="256"/>
      <c r="G2" s="255" t="s">
        <v>1</v>
      </c>
      <c r="H2" s="255"/>
      <c r="I2" s="255"/>
    </row>
    <row r="3" spans="1:9" ht="34.5" customHeight="1">
      <c r="A3" s="257" t="s">
        <v>70</v>
      </c>
      <c r="B3" s="257"/>
      <c r="C3" s="257"/>
      <c r="D3" s="257"/>
      <c r="E3" s="257"/>
      <c r="F3" s="103" t="s">
        <v>2</v>
      </c>
      <c r="G3" s="122" t="s">
        <v>137</v>
      </c>
      <c r="H3" s="98"/>
      <c r="I3" s="122" t="s">
        <v>138</v>
      </c>
    </row>
    <row r="4" spans="1:9">
      <c r="A4" s="117"/>
      <c r="B4" s="250" t="s">
        <v>71</v>
      </c>
      <c r="C4" s="250"/>
      <c r="D4" s="250"/>
      <c r="E4" s="250"/>
      <c r="F4" s="100"/>
      <c r="G4" s="123">
        <v>2525438</v>
      </c>
      <c r="H4" s="104"/>
      <c r="I4" s="123">
        <v>2798842</v>
      </c>
    </row>
    <row r="5" spans="1:9">
      <c r="A5" s="250" t="s">
        <v>72</v>
      </c>
      <c r="B5" s="250"/>
      <c r="C5" s="250"/>
      <c r="D5" s="250"/>
      <c r="E5" s="250"/>
      <c r="F5" s="100"/>
      <c r="G5" s="123"/>
      <c r="H5" s="104"/>
      <c r="I5" s="142"/>
    </row>
    <row r="6" spans="1:9">
      <c r="A6" s="117"/>
      <c r="B6" s="117"/>
      <c r="C6" s="250" t="s">
        <v>73</v>
      </c>
      <c r="D6" s="250"/>
      <c r="E6" s="250"/>
      <c r="F6" s="100" t="s">
        <v>74</v>
      </c>
      <c r="G6" s="123">
        <v>1793830</v>
      </c>
      <c r="H6" s="104"/>
      <c r="I6" s="133">
        <v>1303377</v>
      </c>
    </row>
    <row r="7" spans="1:9">
      <c r="A7" s="117"/>
      <c r="B7" s="117"/>
      <c r="C7" s="250" t="s">
        <v>75</v>
      </c>
      <c r="D7" s="250"/>
      <c r="E7" s="250"/>
      <c r="F7" s="93">
        <v>8</v>
      </c>
      <c r="G7" s="124">
        <v>1359993</v>
      </c>
      <c r="H7" s="104"/>
      <c r="I7" s="133">
        <v>854236</v>
      </c>
    </row>
    <row r="8" spans="1:9">
      <c r="A8" s="117"/>
      <c r="B8" s="117"/>
      <c r="C8" s="250" t="s">
        <v>76</v>
      </c>
      <c r="D8" s="250"/>
      <c r="E8" s="250"/>
      <c r="F8" s="93"/>
      <c r="G8" s="124">
        <v>79301</v>
      </c>
      <c r="H8" s="102"/>
      <c r="I8" s="133">
        <v>276029</v>
      </c>
    </row>
    <row r="9" spans="1:9">
      <c r="A9" s="117"/>
      <c r="B9" s="117"/>
      <c r="C9" s="250" t="s">
        <v>77</v>
      </c>
      <c r="D9" s="250"/>
      <c r="E9" s="250"/>
      <c r="F9" s="93"/>
      <c r="G9" s="124"/>
      <c r="H9" s="102"/>
      <c r="I9" s="124"/>
    </row>
    <row r="10" spans="1:9">
      <c r="A10" s="117"/>
      <c r="B10" s="117"/>
      <c r="C10" s="250" t="s">
        <v>78</v>
      </c>
      <c r="D10" s="250"/>
      <c r="E10" s="250"/>
      <c r="F10" s="93"/>
      <c r="G10" s="124">
        <v>-20525</v>
      </c>
      <c r="H10" s="104"/>
      <c r="I10" s="133">
        <v>54703</v>
      </c>
    </row>
    <row r="11" spans="1:9">
      <c r="A11" s="117"/>
      <c r="B11" s="117"/>
      <c r="C11" s="250" t="s">
        <v>79</v>
      </c>
      <c r="D11" s="250"/>
      <c r="E11" s="250"/>
      <c r="F11" s="93"/>
      <c r="G11" s="124"/>
      <c r="H11" s="104"/>
      <c r="I11" s="134"/>
    </row>
    <row r="12" spans="1:9">
      <c r="A12" s="117"/>
      <c r="B12" s="117"/>
      <c r="C12" s="250" t="s">
        <v>80</v>
      </c>
      <c r="D12" s="250"/>
      <c r="E12" s="250"/>
      <c r="F12" s="93">
        <v>6</v>
      </c>
      <c r="G12" s="124">
        <v>-658598</v>
      </c>
      <c r="H12" s="104"/>
      <c r="I12" s="134"/>
    </row>
    <row r="13" spans="1:9" ht="15.75" thickBot="1">
      <c r="A13" s="117"/>
      <c r="B13" s="117"/>
      <c r="C13" s="250" t="s">
        <v>81</v>
      </c>
      <c r="D13" s="250"/>
      <c r="E13" s="250"/>
      <c r="F13" s="93"/>
      <c r="G13" s="124">
        <v>-163093</v>
      </c>
      <c r="H13" s="104"/>
      <c r="I13" s="124">
        <v>-11376</v>
      </c>
    </row>
    <row r="14" spans="1:9" ht="15.75" thickBot="1">
      <c r="A14" s="117"/>
      <c r="B14" s="250" t="s">
        <v>82</v>
      </c>
      <c r="C14" s="250"/>
      <c r="D14" s="250"/>
      <c r="E14" s="250"/>
      <c r="F14" s="100"/>
      <c r="G14" s="125">
        <f>SUM(G4:G13)</f>
        <v>4916346</v>
      </c>
      <c r="H14" s="102"/>
      <c r="I14" s="125">
        <f>SUM(I4:I13)-1</f>
        <v>5275810</v>
      </c>
    </row>
    <row r="15" spans="1:9">
      <c r="A15" s="117"/>
      <c r="B15" s="117"/>
      <c r="C15" s="251"/>
      <c r="D15" s="251"/>
      <c r="E15" s="251"/>
      <c r="F15" s="100"/>
      <c r="G15" s="124"/>
      <c r="H15" s="104"/>
      <c r="I15" s="135"/>
    </row>
    <row r="16" spans="1:9">
      <c r="A16" s="117"/>
      <c r="B16" s="117"/>
      <c r="C16" s="250" t="s">
        <v>83</v>
      </c>
      <c r="D16" s="250"/>
      <c r="E16" s="250"/>
      <c r="F16" s="93">
        <v>13</v>
      </c>
      <c r="G16" s="124">
        <v>-2338962</v>
      </c>
      <c r="H16" s="104"/>
      <c r="I16" s="133">
        <v>1469111</v>
      </c>
    </row>
    <row r="17" spans="1:10">
      <c r="A17" s="117"/>
      <c r="B17" s="117"/>
      <c r="C17" s="250" t="s">
        <v>84</v>
      </c>
      <c r="D17" s="250"/>
      <c r="E17" s="250"/>
      <c r="F17" s="93">
        <v>12</v>
      </c>
      <c r="G17" s="124">
        <v>-266039</v>
      </c>
      <c r="H17" s="104"/>
      <c r="I17" s="133">
        <v>205576</v>
      </c>
    </row>
    <row r="18" spans="1:10">
      <c r="A18" s="117"/>
      <c r="B18" s="117"/>
      <c r="C18" s="250" t="s">
        <v>85</v>
      </c>
      <c r="D18" s="250"/>
      <c r="E18" s="250"/>
      <c r="F18" s="93">
        <v>12</v>
      </c>
      <c r="G18" s="124">
        <v>-179229</v>
      </c>
      <c r="H18" s="104"/>
      <c r="I18" s="124">
        <v>-225018</v>
      </c>
    </row>
    <row r="19" spans="1:10">
      <c r="A19" s="117"/>
      <c r="B19" s="117"/>
      <c r="C19" s="250" t="s">
        <v>86</v>
      </c>
      <c r="D19" s="250"/>
      <c r="E19" s="250"/>
      <c r="F19" s="93">
        <v>15</v>
      </c>
      <c r="G19" s="124">
        <v>-396182</v>
      </c>
      <c r="H19" s="104"/>
      <c r="I19" s="133">
        <v>1549732</v>
      </c>
    </row>
    <row r="20" spans="1:10">
      <c r="A20" s="117"/>
      <c r="B20" s="117"/>
      <c r="C20" s="250" t="s">
        <v>87</v>
      </c>
      <c r="D20" s="250"/>
      <c r="E20" s="250"/>
      <c r="F20" s="93">
        <v>17</v>
      </c>
      <c r="G20" s="124">
        <v>2089662</v>
      </c>
      <c r="H20" s="104"/>
      <c r="I20" s="134">
        <v>-2221783</v>
      </c>
    </row>
    <row r="21" spans="1:10">
      <c r="A21" s="117"/>
      <c r="B21" s="117"/>
      <c r="C21" s="250" t="s">
        <v>88</v>
      </c>
      <c r="D21" s="250"/>
      <c r="E21" s="250"/>
      <c r="F21" s="93">
        <v>18</v>
      </c>
      <c r="G21" s="124">
        <v>-142840</v>
      </c>
      <c r="H21" s="104"/>
      <c r="I21" s="134">
        <v>76517</v>
      </c>
    </row>
    <row r="22" spans="1:10" ht="15.75" thickBot="1">
      <c r="A22" s="117"/>
      <c r="B22" s="117"/>
      <c r="C22" s="250" t="s">
        <v>89</v>
      </c>
      <c r="D22" s="250"/>
      <c r="E22" s="250"/>
      <c r="F22" s="93">
        <v>19</v>
      </c>
      <c r="G22" s="126">
        <v>59375</v>
      </c>
      <c r="H22" s="104"/>
      <c r="I22" s="136">
        <v>45801</v>
      </c>
    </row>
    <row r="23" spans="1:10" ht="15.75" thickBot="1">
      <c r="A23" s="117"/>
      <c r="B23" s="250" t="s">
        <v>90</v>
      </c>
      <c r="C23" s="250"/>
      <c r="D23" s="250"/>
      <c r="E23" s="250"/>
      <c r="F23" s="93"/>
      <c r="G23" s="127">
        <f>SUM(G14:G22)</f>
        <v>3742131</v>
      </c>
      <c r="H23" s="102"/>
      <c r="I23" s="127">
        <f>SUM(I14:I22)</f>
        <v>6175746</v>
      </c>
    </row>
    <row r="24" spans="1:10">
      <c r="A24" s="117"/>
      <c r="B24" s="117"/>
      <c r="C24" s="250" t="s">
        <v>91</v>
      </c>
      <c r="D24" s="250"/>
      <c r="E24" s="250"/>
      <c r="F24" s="93"/>
      <c r="G24" s="124">
        <v>-1237188</v>
      </c>
      <c r="H24" s="104"/>
      <c r="I24" s="134">
        <v>-1243178</v>
      </c>
    </row>
    <row r="25" spans="1:10" ht="15.75" thickBot="1">
      <c r="A25" s="117"/>
      <c r="B25" s="117"/>
      <c r="C25" s="250" t="s">
        <v>92</v>
      </c>
      <c r="D25" s="250"/>
      <c r="E25" s="250"/>
      <c r="F25" s="93"/>
      <c r="G25" s="128">
        <v>-300443</v>
      </c>
      <c r="H25" s="104"/>
      <c r="I25" s="137">
        <v>-173889</v>
      </c>
    </row>
    <row r="26" spans="1:10" ht="15.75" thickBot="1">
      <c r="A26" s="252" t="s">
        <v>93</v>
      </c>
      <c r="B26" s="252"/>
      <c r="C26" s="252"/>
      <c r="D26" s="252"/>
      <c r="E26" s="252"/>
      <c r="F26" s="100"/>
      <c r="G26" s="128">
        <f>SUM(G23:G25)</f>
        <v>2204500</v>
      </c>
      <c r="H26" s="102"/>
      <c r="I26" s="216">
        <f>SUM(I23:I25)</f>
        <v>4758679</v>
      </c>
      <c r="J26" s="105"/>
    </row>
    <row r="27" spans="1:10">
      <c r="A27" s="253" t="s">
        <v>94</v>
      </c>
      <c r="B27" s="253"/>
      <c r="C27" s="253"/>
      <c r="D27" s="253"/>
      <c r="E27" s="253"/>
      <c r="F27" s="93"/>
      <c r="G27" s="129"/>
      <c r="H27" s="106"/>
      <c r="I27" s="88"/>
      <c r="J27" s="88"/>
    </row>
    <row r="28" spans="1:10">
      <c r="A28" s="117"/>
      <c r="B28" s="117"/>
      <c r="C28" s="250" t="s">
        <v>95</v>
      </c>
      <c r="D28" s="250"/>
      <c r="E28" s="250"/>
      <c r="F28" s="93"/>
      <c r="G28" s="124">
        <v>-3949203</v>
      </c>
      <c r="H28" s="104"/>
      <c r="I28" s="124">
        <v>-5415697</v>
      </c>
      <c r="J28" s="88"/>
    </row>
    <row r="29" spans="1:10">
      <c r="A29" s="117"/>
      <c r="B29" s="117"/>
      <c r="C29" s="250" t="s">
        <v>96</v>
      </c>
      <c r="D29" s="250"/>
      <c r="E29" s="250"/>
      <c r="F29" s="93"/>
      <c r="G29" s="124">
        <v>165850</v>
      </c>
      <c r="H29" s="104"/>
      <c r="I29" s="124">
        <v>250</v>
      </c>
      <c r="J29" s="88"/>
    </row>
    <row r="30" spans="1:10">
      <c r="A30" s="117"/>
      <c r="B30" s="117"/>
      <c r="C30" s="247" t="s">
        <v>97</v>
      </c>
      <c r="D30" s="247"/>
      <c r="E30" s="247"/>
      <c r="F30" s="93"/>
      <c r="G30" s="124"/>
      <c r="H30" s="104"/>
      <c r="I30" s="124">
        <v>9544</v>
      </c>
      <c r="J30" s="88"/>
    </row>
    <row r="31" spans="1:10">
      <c r="A31" s="117"/>
      <c r="B31" s="117"/>
      <c r="C31" s="254" t="s">
        <v>98</v>
      </c>
      <c r="D31" s="254"/>
      <c r="E31" s="254"/>
      <c r="F31" s="93"/>
      <c r="G31" s="124"/>
      <c r="H31" s="104"/>
      <c r="I31" s="124">
        <v>796861</v>
      </c>
      <c r="J31" s="88"/>
    </row>
    <row r="32" spans="1:10">
      <c r="A32" s="117"/>
      <c r="B32" s="117"/>
      <c r="C32" s="254" t="s">
        <v>99</v>
      </c>
      <c r="D32" s="254"/>
      <c r="E32" s="254"/>
      <c r="F32" s="93"/>
      <c r="G32" s="124"/>
      <c r="H32" s="104"/>
      <c r="I32" s="124"/>
      <c r="J32" s="88"/>
    </row>
    <row r="33" spans="1:11">
      <c r="A33" s="118"/>
      <c r="B33" s="118"/>
      <c r="C33" s="119" t="s">
        <v>100</v>
      </c>
      <c r="D33" s="119"/>
      <c r="E33" s="119"/>
      <c r="F33" s="94"/>
      <c r="G33" s="124"/>
      <c r="H33" s="102"/>
      <c r="I33" s="124">
        <v>163871</v>
      </c>
      <c r="J33" s="101"/>
    </row>
    <row r="34" spans="1:11">
      <c r="A34" s="118"/>
      <c r="B34" s="118"/>
      <c r="C34" s="120" t="s">
        <v>101</v>
      </c>
      <c r="D34" s="121"/>
      <c r="E34" s="121"/>
      <c r="F34" s="94"/>
      <c r="G34" s="124"/>
      <c r="H34" s="102"/>
      <c r="I34" s="124">
        <v>47381</v>
      </c>
      <c r="J34" s="101"/>
    </row>
    <row r="35" spans="1:11">
      <c r="A35" s="117"/>
      <c r="B35" s="117"/>
      <c r="C35" s="250" t="s">
        <v>102</v>
      </c>
      <c r="D35" s="250"/>
      <c r="E35" s="250"/>
      <c r="F35" s="93"/>
      <c r="G35" s="124">
        <v>-3474400</v>
      </c>
      <c r="H35" s="104"/>
      <c r="I35" s="124">
        <v>1433000</v>
      </c>
      <c r="J35" s="88"/>
    </row>
    <row r="36" spans="1:11">
      <c r="A36" s="117"/>
      <c r="B36" s="117"/>
      <c r="C36" s="250" t="s">
        <v>103</v>
      </c>
      <c r="D36" s="250"/>
      <c r="E36" s="250"/>
      <c r="F36" s="93"/>
      <c r="G36" s="124"/>
      <c r="H36" s="104"/>
      <c r="I36" s="124">
        <v>-1433988</v>
      </c>
      <c r="J36" s="88"/>
    </row>
    <row r="37" spans="1:11">
      <c r="A37" s="117"/>
      <c r="B37" s="117"/>
      <c r="C37" s="250" t="s">
        <v>104</v>
      </c>
      <c r="D37" s="250"/>
      <c r="E37" s="250"/>
      <c r="F37" s="93"/>
      <c r="G37" s="124"/>
      <c r="H37" s="104"/>
      <c r="I37" s="124">
        <v>512</v>
      </c>
      <c r="J37" s="88"/>
    </row>
    <row r="38" spans="1:11" ht="15.75" thickBot="1">
      <c r="A38" s="117"/>
      <c r="B38" s="117"/>
      <c r="C38" s="250" t="s">
        <v>105</v>
      </c>
      <c r="D38" s="250"/>
      <c r="E38" s="250"/>
      <c r="F38" s="93">
        <v>11</v>
      </c>
      <c r="G38" s="124">
        <v>-483534</v>
      </c>
      <c r="H38" s="104"/>
      <c r="I38" s="134">
        <v>-1349840</v>
      </c>
      <c r="J38" s="88"/>
    </row>
    <row r="39" spans="1:11">
      <c r="A39" s="117"/>
      <c r="B39" s="117"/>
      <c r="C39" s="250"/>
      <c r="D39" s="250"/>
      <c r="E39" s="250"/>
      <c r="F39" s="93"/>
      <c r="G39" s="259">
        <f>G28+G29+G32+G38+G35</f>
        <v>-7741287</v>
      </c>
      <c r="H39" s="258"/>
      <c r="I39" s="259">
        <f>I28+I29+I30+I31+I33+I35+I36+I37+I38+I34</f>
        <v>-5748106</v>
      </c>
      <c r="J39" s="101"/>
    </row>
    <row r="40" spans="1:11" ht="15.75" thickBot="1">
      <c r="A40" s="117"/>
      <c r="B40" s="117"/>
      <c r="C40" s="252" t="s">
        <v>106</v>
      </c>
      <c r="D40" s="252"/>
      <c r="E40" s="252"/>
      <c r="F40" s="93"/>
      <c r="G40" s="260"/>
      <c r="H40" s="258"/>
      <c r="I40" s="260"/>
      <c r="J40" s="101"/>
      <c r="K40" s="277">
        <f>I39+5748106</f>
        <v>0</v>
      </c>
    </row>
    <row r="41" spans="1:11">
      <c r="A41" s="261" t="s">
        <v>107</v>
      </c>
      <c r="B41" s="261"/>
      <c r="C41" s="261"/>
      <c r="D41" s="261"/>
      <c r="E41" s="261"/>
      <c r="F41" s="100"/>
      <c r="G41" s="124"/>
      <c r="H41" s="104"/>
      <c r="I41" s="88"/>
      <c r="J41" s="101"/>
    </row>
    <row r="42" spans="1:11">
      <c r="A42" s="117"/>
      <c r="B42" s="117"/>
      <c r="C42" s="247" t="s">
        <v>108</v>
      </c>
      <c r="D42" s="247"/>
      <c r="E42" s="247"/>
      <c r="F42" s="93">
        <v>16</v>
      </c>
      <c r="G42" s="124">
        <v>-6706125</v>
      </c>
      <c r="H42" s="104"/>
      <c r="I42" s="124">
        <v>-6112187</v>
      </c>
      <c r="J42" s="101"/>
    </row>
    <row r="43" spans="1:11">
      <c r="A43" s="117"/>
      <c r="B43" s="117"/>
      <c r="C43" s="247" t="s">
        <v>109</v>
      </c>
      <c r="D43" s="247"/>
      <c r="E43" s="247"/>
      <c r="F43" s="93"/>
      <c r="G43" s="124"/>
      <c r="H43" s="104"/>
      <c r="I43" s="124">
        <v>-124722</v>
      </c>
      <c r="J43" s="101"/>
    </row>
    <row r="44" spans="1:11">
      <c r="A44" s="117"/>
      <c r="B44" s="117"/>
      <c r="C44" s="247" t="s">
        <v>110</v>
      </c>
      <c r="D44" s="247"/>
      <c r="E44" s="247"/>
      <c r="F44" s="93"/>
      <c r="G44" s="124">
        <v>-1199998.97</v>
      </c>
      <c r="H44" s="104"/>
      <c r="I44" s="124">
        <v>-2044557</v>
      </c>
      <c r="J44" s="101"/>
    </row>
    <row r="45" spans="1:11">
      <c r="A45" s="117"/>
      <c r="B45" s="117"/>
      <c r="C45" s="247" t="s">
        <v>111</v>
      </c>
      <c r="D45" s="247"/>
      <c r="E45" s="247"/>
      <c r="F45" s="93"/>
      <c r="G45" s="124">
        <v>-10202</v>
      </c>
      <c r="H45" s="104"/>
      <c r="I45" s="124">
        <v>-21872</v>
      </c>
      <c r="J45" s="101"/>
    </row>
    <row r="46" spans="1:11" ht="15.75" thickBot="1">
      <c r="A46" s="117"/>
      <c r="B46" s="117"/>
      <c r="C46" s="247" t="s">
        <v>112</v>
      </c>
      <c r="D46" s="247"/>
      <c r="E46" s="247"/>
      <c r="F46" s="93">
        <v>16</v>
      </c>
      <c r="G46" s="124">
        <v>11044468</v>
      </c>
      <c r="H46" s="104"/>
      <c r="I46" s="124">
        <v>8373747</v>
      </c>
      <c r="J46" s="101"/>
    </row>
    <row r="47" spans="1:11">
      <c r="A47" s="117"/>
      <c r="B47" s="117"/>
      <c r="C47" s="250"/>
      <c r="D47" s="250"/>
      <c r="E47" s="250"/>
      <c r="F47" s="262"/>
      <c r="G47" s="259">
        <f>G42+G44+G46+G45</f>
        <v>3128142.0300000003</v>
      </c>
      <c r="H47" s="258"/>
      <c r="I47" s="259">
        <f>I42+I43+I44+I45+I46+1</f>
        <v>70410</v>
      </c>
      <c r="J47" s="101"/>
    </row>
    <row r="48" spans="1:11" ht="15.75" thickBot="1">
      <c r="A48" s="117"/>
      <c r="B48" s="117"/>
      <c r="C48" s="265" t="s">
        <v>113</v>
      </c>
      <c r="D48" s="265"/>
      <c r="E48" s="265"/>
      <c r="F48" s="262"/>
      <c r="G48" s="263"/>
      <c r="H48" s="264"/>
      <c r="I48" s="263"/>
      <c r="J48" s="101"/>
    </row>
    <row r="49" spans="1:14" ht="15.75" thickBot="1">
      <c r="A49" s="117"/>
      <c r="B49" s="117"/>
      <c r="J49" s="101"/>
      <c r="N49" s="277"/>
    </row>
    <row r="50" spans="1:14" ht="15.75" thickBot="1">
      <c r="A50" s="249" t="s">
        <v>115</v>
      </c>
      <c r="B50" s="249"/>
      <c r="C50" s="249"/>
      <c r="D50" s="249"/>
      <c r="E50" s="249"/>
      <c r="F50" s="100"/>
      <c r="G50" s="125">
        <f>G47+G39+G26-1</f>
        <v>-2408645.9699999997</v>
      </c>
      <c r="H50" s="102"/>
      <c r="I50" s="125">
        <f>I47+I39+I26+I52</f>
        <v>-919017</v>
      </c>
      <c r="J50" s="88"/>
      <c r="K50" s="88"/>
    </row>
    <row r="51" spans="1:14" ht="15.75" thickBot="1">
      <c r="A51" s="249" t="s">
        <v>116</v>
      </c>
      <c r="B51" s="249"/>
      <c r="C51" s="249"/>
      <c r="D51" s="249"/>
      <c r="E51" s="249"/>
      <c r="F51" s="93"/>
      <c r="G51" s="128">
        <v>10541082</v>
      </c>
      <c r="H51" s="104"/>
      <c r="I51" s="138">
        <v>1909753</v>
      </c>
      <c r="J51" s="88"/>
      <c r="K51" s="88"/>
    </row>
    <row r="52" spans="1:14" ht="15.75" thickBot="1">
      <c r="A52" s="217"/>
      <c r="B52" s="217"/>
      <c r="C52" s="248" t="s">
        <v>114</v>
      </c>
      <c r="D52" s="248"/>
      <c r="E52" s="248"/>
      <c r="F52" s="100"/>
      <c r="G52" s="128">
        <v>-75212</v>
      </c>
      <c r="H52" s="104"/>
      <c r="I52" s="128"/>
      <c r="J52" s="88"/>
      <c r="K52" s="88"/>
    </row>
    <row r="53" spans="1:14" ht="15.75" thickBot="1">
      <c r="A53" s="249" t="s">
        <v>117</v>
      </c>
      <c r="B53" s="249"/>
      <c r="C53" s="249"/>
      <c r="D53" s="249"/>
      <c r="E53" s="249"/>
      <c r="F53" s="93"/>
      <c r="G53" s="130">
        <f>G51+G50+G52</f>
        <v>8057224.0300000003</v>
      </c>
      <c r="H53" s="102"/>
      <c r="I53" s="130">
        <f>I51+I50</f>
        <v>990736</v>
      </c>
      <c r="J53" s="88"/>
      <c r="K53" s="88"/>
    </row>
    <row r="54" spans="1:14" ht="15.75" thickTop="1">
      <c r="A54" s="109"/>
      <c r="B54" s="109"/>
      <c r="C54" s="109"/>
      <c r="D54" s="109"/>
      <c r="E54" s="109"/>
      <c r="F54" s="93"/>
      <c r="G54" s="124"/>
      <c r="H54" s="102"/>
      <c r="I54" s="124"/>
      <c r="J54" s="88"/>
      <c r="K54" s="88"/>
    </row>
    <row r="55" spans="1:14">
      <c r="A55" s="109"/>
      <c r="B55" s="267" t="s">
        <v>46</v>
      </c>
      <c r="C55" s="267"/>
      <c r="D55" s="267"/>
      <c r="E55" s="267"/>
      <c r="F55" s="267"/>
      <c r="G55" s="267"/>
      <c r="H55" s="92"/>
      <c r="I55" s="131"/>
      <c r="J55" s="113"/>
      <c r="K55" s="114"/>
    </row>
    <row r="56" spans="1:14">
      <c r="A56" s="107"/>
      <c r="B56" s="89"/>
      <c r="C56" s="89"/>
      <c r="D56" s="89"/>
      <c r="E56" s="95"/>
      <c r="F56" s="95"/>
      <c r="G56" s="131"/>
      <c r="H56" s="92"/>
      <c r="I56" s="131"/>
      <c r="J56" s="113"/>
      <c r="K56" s="114"/>
    </row>
    <row r="57" spans="1:14">
      <c r="A57" s="88"/>
      <c r="B57" s="110"/>
      <c r="C57" s="110"/>
      <c r="D57" s="110"/>
      <c r="E57" s="97"/>
      <c r="F57" s="116"/>
      <c r="G57" s="132"/>
      <c r="H57" s="97"/>
      <c r="I57" s="139"/>
      <c r="J57" s="111"/>
      <c r="K57" s="99"/>
    </row>
    <row r="58" spans="1:14" ht="15" customHeight="1">
      <c r="A58" s="88"/>
      <c r="B58" s="281" t="s">
        <v>143</v>
      </c>
      <c r="C58" s="281"/>
      <c r="D58" s="281"/>
      <c r="E58" s="115"/>
      <c r="F58" s="268" t="s">
        <v>47</v>
      </c>
      <c r="G58" s="268"/>
      <c r="H58" s="115"/>
      <c r="I58" s="230" t="s">
        <v>141</v>
      </c>
      <c r="J58" s="231"/>
      <c r="K58" s="231"/>
    </row>
    <row r="59" spans="1:14">
      <c r="A59" s="88"/>
      <c r="B59" s="111" t="s">
        <v>144</v>
      </c>
      <c r="C59" s="108"/>
      <c r="D59" s="113"/>
      <c r="E59" s="113"/>
      <c r="F59" s="266" t="s">
        <v>48</v>
      </c>
      <c r="G59" s="266"/>
      <c r="H59" s="97"/>
      <c r="I59" s="140" t="s">
        <v>49</v>
      </c>
      <c r="J59" s="111"/>
      <c r="K59" s="99"/>
    </row>
    <row r="60" spans="1:14">
      <c r="A60" s="88"/>
      <c r="B60" s="112"/>
      <c r="C60" s="91"/>
      <c r="D60" s="113"/>
      <c r="E60" s="113"/>
      <c r="F60" s="266" t="s">
        <v>50</v>
      </c>
      <c r="G60" s="266"/>
      <c r="H60" s="90"/>
      <c r="I60" s="141"/>
      <c r="J60" s="92"/>
      <c r="K60" s="96"/>
    </row>
    <row r="61" spans="1:14">
      <c r="A61" s="88"/>
      <c r="B61" s="88"/>
      <c r="C61" s="88"/>
      <c r="D61" s="88"/>
      <c r="E61" s="88"/>
      <c r="F61" s="88"/>
      <c r="G61" s="88"/>
      <c r="H61" s="88"/>
      <c r="I61" s="88"/>
      <c r="J61" s="88"/>
      <c r="K61" s="88"/>
    </row>
    <row r="62" spans="1:14">
      <c r="A62" s="88"/>
      <c r="B62" s="88"/>
      <c r="C62" s="88"/>
      <c r="D62" s="88"/>
      <c r="E62" s="88"/>
      <c r="F62" s="88"/>
      <c r="G62" s="88"/>
      <c r="H62" s="88"/>
      <c r="I62" s="88"/>
      <c r="J62" s="88"/>
      <c r="K62" s="88"/>
    </row>
    <row r="63" spans="1:14">
      <c r="A63" s="88"/>
      <c r="B63" s="88"/>
      <c r="C63" s="88"/>
      <c r="D63" s="88"/>
      <c r="E63" s="88"/>
      <c r="F63" s="88"/>
      <c r="G63" s="88"/>
      <c r="H63" s="88"/>
      <c r="I63" s="88"/>
      <c r="J63" s="88"/>
      <c r="K63" s="88"/>
    </row>
    <row r="64" spans="1:14">
      <c r="A64" s="88"/>
      <c r="B64" s="88"/>
      <c r="C64" s="88"/>
      <c r="D64" s="88"/>
      <c r="E64" s="88"/>
      <c r="F64" s="88"/>
      <c r="G64" s="88"/>
      <c r="H64" s="88"/>
      <c r="I64" s="88"/>
      <c r="J64" s="88"/>
      <c r="K64" s="88"/>
    </row>
    <row r="65" spans="1:11">
      <c r="A65" s="88"/>
      <c r="B65" s="88"/>
      <c r="C65" s="88"/>
      <c r="D65" s="88"/>
      <c r="E65" s="88"/>
      <c r="F65" s="88"/>
      <c r="G65" s="88"/>
      <c r="H65" s="88"/>
      <c r="I65" s="88"/>
      <c r="J65" s="88"/>
      <c r="K65" s="88"/>
    </row>
    <row r="66" spans="1:11">
      <c r="A66" s="88"/>
      <c r="B66" s="88"/>
      <c r="C66" s="88"/>
      <c r="D66" s="88"/>
      <c r="E66" s="88"/>
      <c r="F66" s="88"/>
      <c r="G66" s="88"/>
      <c r="H66" s="88"/>
      <c r="I66" s="88"/>
      <c r="J66" s="88"/>
      <c r="K66" s="88"/>
    </row>
  </sheetData>
  <mergeCells count="64">
    <mergeCell ref="I58:K58"/>
    <mergeCell ref="F59:G59"/>
    <mergeCell ref="F60:G60"/>
    <mergeCell ref="B55:G55"/>
    <mergeCell ref="B58:D58"/>
    <mergeCell ref="F58:G58"/>
    <mergeCell ref="F47:F48"/>
    <mergeCell ref="G47:G48"/>
    <mergeCell ref="H47:H48"/>
    <mergeCell ref="I47:I48"/>
    <mergeCell ref="C48:E48"/>
    <mergeCell ref="C47:E47"/>
    <mergeCell ref="C31:E31"/>
    <mergeCell ref="H39:H40"/>
    <mergeCell ref="I39:I40"/>
    <mergeCell ref="A41:E41"/>
    <mergeCell ref="C45:E45"/>
    <mergeCell ref="C42:E42"/>
    <mergeCell ref="C43:E43"/>
    <mergeCell ref="C44:E44"/>
    <mergeCell ref="G39:G40"/>
    <mergeCell ref="C39:E39"/>
    <mergeCell ref="G2:I2"/>
    <mergeCell ref="C7:E7"/>
    <mergeCell ref="C8:E8"/>
    <mergeCell ref="C9:E9"/>
    <mergeCell ref="C10:E10"/>
    <mergeCell ref="A2:F2"/>
    <mergeCell ref="A3:E3"/>
    <mergeCell ref="B4:E4"/>
    <mergeCell ref="A5:E5"/>
    <mergeCell ref="C6:E6"/>
    <mergeCell ref="A53:E53"/>
    <mergeCell ref="C18:E18"/>
    <mergeCell ref="C19:E19"/>
    <mergeCell ref="C20:E20"/>
    <mergeCell ref="C22:E22"/>
    <mergeCell ref="C40:E40"/>
    <mergeCell ref="C21:E21"/>
    <mergeCell ref="B23:E23"/>
    <mergeCell ref="C24:E24"/>
    <mergeCell ref="C25:E25"/>
    <mergeCell ref="A26:E26"/>
    <mergeCell ref="A27:E27"/>
    <mergeCell ref="C32:E32"/>
    <mergeCell ref="C38:E38"/>
    <mergeCell ref="C37:E37"/>
    <mergeCell ref="C36:E36"/>
    <mergeCell ref="A1:E1"/>
    <mergeCell ref="C46:E46"/>
    <mergeCell ref="C52:E52"/>
    <mergeCell ref="A50:E50"/>
    <mergeCell ref="A51:E51"/>
    <mergeCell ref="C35:E35"/>
    <mergeCell ref="C15:E15"/>
    <mergeCell ref="C16:E16"/>
    <mergeCell ref="C17:E17"/>
    <mergeCell ref="B14:E14"/>
    <mergeCell ref="C11:E11"/>
    <mergeCell ref="C12:E12"/>
    <mergeCell ref="C13:E13"/>
    <mergeCell ref="C30:E30"/>
    <mergeCell ref="C28:E28"/>
    <mergeCell ref="C29:E29"/>
  </mergeCells>
  <pageMargins left="0.7" right="0.7" top="0.75" bottom="0.75" header="0.3" footer="0.3"/>
  <pageSetup paperSize="9" scale="7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S22"/>
  <sheetViews>
    <sheetView tabSelected="1" workbookViewId="0">
      <selection activeCell="R17" sqref="R17"/>
    </sheetView>
  </sheetViews>
  <sheetFormatPr defaultRowHeight="15"/>
  <cols>
    <col min="1" max="1" width="2.28515625" customWidth="1"/>
    <col min="2" max="2" width="45.85546875" customWidth="1"/>
    <col min="3" max="3" width="13.42578125" customWidth="1"/>
    <col min="4" max="4" width="2.140625" customWidth="1"/>
    <col min="5" max="5" width="12.140625" customWidth="1"/>
    <col min="6" max="6" width="1.5703125" customWidth="1"/>
    <col min="7" max="7" width="14" customWidth="1"/>
    <col min="8" max="8" width="1.5703125" customWidth="1"/>
    <col min="9" max="9" width="12.5703125" customWidth="1"/>
    <col min="10" max="10" width="1.5703125" customWidth="1"/>
    <col min="11" max="11" width="13.42578125" customWidth="1"/>
    <col min="12" max="12" width="1.5703125" customWidth="1"/>
    <col min="13" max="13" width="12.42578125" customWidth="1"/>
    <col min="14" max="14" width="1.5703125" customWidth="1"/>
    <col min="15" max="15" width="14.85546875" hidden="1" customWidth="1"/>
    <col min="16" max="16" width="2.140625" customWidth="1"/>
    <col min="17" max="17" width="13.5703125" customWidth="1"/>
  </cols>
  <sheetData>
    <row r="1" spans="2:19" ht="28.5" customHeight="1">
      <c r="B1" s="272" t="s">
        <v>0</v>
      </c>
      <c r="C1" s="272"/>
      <c r="D1" s="272"/>
      <c r="E1" s="272"/>
      <c r="F1" s="272"/>
      <c r="G1" s="272"/>
      <c r="H1" s="272"/>
      <c r="I1" s="272"/>
      <c r="J1" s="144"/>
      <c r="K1" s="143"/>
      <c r="L1" s="144"/>
      <c r="M1" s="143"/>
      <c r="N1" s="144"/>
      <c r="O1" s="143"/>
      <c r="P1" s="144"/>
      <c r="Q1" s="143"/>
      <c r="R1" s="143"/>
      <c r="S1" s="143"/>
    </row>
    <row r="2" spans="2:19" ht="28.5" customHeight="1">
      <c r="B2" s="276" t="s">
        <v>139</v>
      </c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163"/>
      <c r="O2" s="163"/>
      <c r="P2" s="163"/>
      <c r="Q2" s="154" t="s">
        <v>1</v>
      </c>
      <c r="R2" s="143"/>
      <c r="S2" s="143"/>
    </row>
    <row r="3" spans="2:19" ht="28.5" customHeight="1" thickBot="1">
      <c r="B3" s="152"/>
      <c r="C3" s="151" t="s">
        <v>25</v>
      </c>
      <c r="D3" s="153"/>
      <c r="E3" s="153" t="s">
        <v>118</v>
      </c>
      <c r="F3" s="153"/>
      <c r="G3" s="153" t="s">
        <v>26</v>
      </c>
      <c r="H3" s="153"/>
      <c r="I3" s="151" t="s">
        <v>119</v>
      </c>
      <c r="J3" s="153"/>
      <c r="K3" s="151" t="s">
        <v>120</v>
      </c>
      <c r="L3" s="153"/>
      <c r="M3" s="151" t="s">
        <v>121</v>
      </c>
      <c r="N3" s="153"/>
      <c r="O3" s="151" t="s">
        <v>122</v>
      </c>
      <c r="P3" s="153"/>
      <c r="Q3" s="151" t="s">
        <v>123</v>
      </c>
      <c r="R3" s="143"/>
      <c r="S3" s="143"/>
    </row>
    <row r="4" spans="2:19" ht="28.5" customHeight="1" thickBot="1">
      <c r="B4" s="176" t="s">
        <v>124</v>
      </c>
      <c r="C4" s="177">
        <v>2787695.9238849999</v>
      </c>
      <c r="D4" s="178"/>
      <c r="E4" s="179">
        <v>-152436</v>
      </c>
      <c r="F4" s="178"/>
      <c r="G4" s="179">
        <v>-947400</v>
      </c>
      <c r="H4" s="178"/>
      <c r="I4" s="177">
        <v>1205907</v>
      </c>
      <c r="J4" s="178"/>
      <c r="K4" s="179">
        <v>-295275</v>
      </c>
      <c r="L4" s="178"/>
      <c r="M4" s="177">
        <v>5979437</v>
      </c>
      <c r="N4" s="178"/>
      <c r="O4" s="180">
        <v>8577929.0326850004</v>
      </c>
      <c r="P4" s="178"/>
      <c r="Q4" s="180">
        <v>8577929.0326850004</v>
      </c>
      <c r="R4" s="181"/>
      <c r="S4" s="182">
        <v>-0.17036709934473038</v>
      </c>
    </row>
    <row r="5" spans="2:19" ht="28.5" customHeight="1">
      <c r="B5" s="176" t="s">
        <v>125</v>
      </c>
      <c r="C5" s="184"/>
      <c r="D5" s="184"/>
      <c r="E5" s="184"/>
      <c r="F5" s="184"/>
      <c r="G5" s="185"/>
      <c r="H5" s="184"/>
      <c r="I5" s="184"/>
      <c r="J5" s="178"/>
      <c r="K5" s="184"/>
      <c r="L5" s="184"/>
      <c r="M5" s="186">
        <v>2324047</v>
      </c>
      <c r="N5" s="184"/>
      <c r="O5" s="187">
        <v>2324047</v>
      </c>
      <c r="P5" s="184"/>
      <c r="Q5" s="187">
        <v>2324047</v>
      </c>
      <c r="R5" s="188"/>
      <c r="S5" s="188"/>
    </row>
    <row r="6" spans="2:19" ht="28.5" customHeight="1">
      <c r="B6" s="176" t="s">
        <v>126</v>
      </c>
      <c r="C6" s="184"/>
      <c r="D6" s="184"/>
      <c r="E6" s="184"/>
      <c r="F6" s="184"/>
      <c r="G6" s="189"/>
      <c r="H6" s="184"/>
      <c r="I6" s="184"/>
      <c r="J6" s="178"/>
      <c r="K6" s="184"/>
      <c r="L6" s="184"/>
      <c r="M6" s="200">
        <v>-1199999</v>
      </c>
      <c r="N6" s="184"/>
      <c r="O6" s="200">
        <v>-1199999</v>
      </c>
      <c r="P6" s="184"/>
      <c r="Q6" s="200">
        <v>-1199999</v>
      </c>
      <c r="R6" s="188"/>
      <c r="S6" s="188"/>
    </row>
    <row r="7" spans="2:19" ht="28.5" customHeight="1">
      <c r="B7" s="176" t="s">
        <v>127</v>
      </c>
      <c r="C7" s="191"/>
      <c r="D7" s="184"/>
      <c r="E7" s="200">
        <v>6425</v>
      </c>
      <c r="F7" s="184"/>
      <c r="G7" s="189"/>
      <c r="H7" s="184"/>
      <c r="I7" s="184"/>
      <c r="J7" s="178"/>
      <c r="K7" s="184"/>
      <c r="L7" s="184"/>
      <c r="M7" s="200">
        <v>-16627.074000000001</v>
      </c>
      <c r="N7" s="184"/>
      <c r="O7" s="200">
        <v>-10202.074000000001</v>
      </c>
      <c r="P7" s="184"/>
      <c r="Q7" s="200">
        <v>-10202.074000000001</v>
      </c>
      <c r="R7" s="182"/>
      <c r="S7" s="188"/>
    </row>
    <row r="8" spans="2:19" ht="28.5" customHeight="1">
      <c r="B8" s="176" t="s">
        <v>128</v>
      </c>
      <c r="C8" s="190"/>
      <c r="D8" s="178"/>
      <c r="E8" s="178"/>
      <c r="F8" s="178"/>
      <c r="G8" s="189"/>
      <c r="H8" s="178"/>
      <c r="I8" s="191">
        <v>3659366</v>
      </c>
      <c r="J8" s="178"/>
      <c r="K8" s="190"/>
      <c r="L8" s="178"/>
      <c r="M8" s="190"/>
      <c r="N8" s="178"/>
      <c r="O8" s="195">
        <f>SUM(C8:N8)</f>
        <v>3659366</v>
      </c>
      <c r="P8" s="192"/>
      <c r="Q8" s="195">
        <f>O8</f>
        <v>3659366</v>
      </c>
      <c r="R8" s="196"/>
      <c r="S8" s="188"/>
    </row>
    <row r="9" spans="2:19" ht="28.5" customHeight="1">
      <c r="B9" s="176" t="s">
        <v>129</v>
      </c>
      <c r="C9" s="190"/>
      <c r="D9" s="178"/>
      <c r="E9" s="178"/>
      <c r="F9" s="178"/>
      <c r="G9" s="178"/>
      <c r="H9" s="178"/>
      <c r="I9" s="183"/>
      <c r="J9" s="178"/>
      <c r="K9" s="200">
        <v>-89759</v>
      </c>
      <c r="L9" s="178"/>
      <c r="M9" s="190"/>
      <c r="N9" s="178"/>
      <c r="O9" s="200">
        <v>-89759</v>
      </c>
      <c r="P9" s="200"/>
      <c r="Q9" s="200">
        <v>-89759</v>
      </c>
      <c r="R9" s="188"/>
      <c r="S9" s="188"/>
    </row>
    <row r="10" spans="2:19" ht="28.5" customHeight="1" thickBot="1">
      <c r="B10" s="176" t="s">
        <v>130</v>
      </c>
      <c r="C10" s="190"/>
      <c r="D10" s="178"/>
      <c r="E10" s="202"/>
      <c r="F10" s="178"/>
      <c r="G10" s="202"/>
      <c r="H10" s="178"/>
      <c r="I10" s="200">
        <v>-702341</v>
      </c>
      <c r="J10" s="194"/>
      <c r="K10" s="282">
        <v>-45</v>
      </c>
      <c r="L10" s="194"/>
      <c r="M10" s="195">
        <f>-I10-K10</f>
        <v>702386</v>
      </c>
      <c r="N10" s="194"/>
      <c r="O10" s="187">
        <v>0</v>
      </c>
      <c r="P10" s="178"/>
      <c r="Q10" s="193">
        <v>0</v>
      </c>
      <c r="R10" s="188"/>
      <c r="S10" s="188"/>
    </row>
    <row r="11" spans="2:19" ht="28.5" customHeight="1" thickBot="1">
      <c r="B11" s="176" t="s">
        <v>140</v>
      </c>
      <c r="C11" s="197">
        <v>2787695.9238849999</v>
      </c>
      <c r="D11" s="194"/>
      <c r="E11" s="201">
        <f>SUM(E4:E10)</f>
        <v>-146011</v>
      </c>
      <c r="F11" s="194"/>
      <c r="G11" s="201">
        <v>-947400</v>
      </c>
      <c r="H11" s="194"/>
      <c r="I11" s="197">
        <f>SUM(I4:I10)</f>
        <v>4162932</v>
      </c>
      <c r="J11" s="194"/>
      <c r="K11" s="201">
        <f>SUM(K4:K10)</f>
        <v>-385079</v>
      </c>
      <c r="L11" s="194"/>
      <c r="M11" s="197">
        <f>SUM(M4:M10)</f>
        <v>7789243.926</v>
      </c>
      <c r="N11" s="194"/>
      <c r="O11" s="198">
        <f>SUM(O4:O10)</f>
        <v>13261381.958685001</v>
      </c>
      <c r="P11" s="178"/>
      <c r="Q11" s="199">
        <f>SUM(Q4:Q10)</f>
        <v>13261381.958685001</v>
      </c>
      <c r="R11" s="181"/>
      <c r="S11" s="188"/>
    </row>
    <row r="12" spans="2:19" ht="28.5" customHeight="1" thickTop="1">
      <c r="B12" s="165"/>
      <c r="C12" s="165"/>
      <c r="D12" s="166"/>
      <c r="E12" s="166"/>
      <c r="F12" s="166"/>
      <c r="G12" s="166"/>
      <c r="H12" s="166"/>
      <c r="I12" s="167"/>
      <c r="J12" s="166"/>
      <c r="K12" s="165"/>
      <c r="L12" s="166"/>
      <c r="M12" s="165"/>
      <c r="N12" s="166"/>
      <c r="O12" s="165"/>
      <c r="P12" s="166"/>
      <c r="Q12" s="164"/>
      <c r="R12" s="143"/>
      <c r="S12" s="143"/>
    </row>
    <row r="13" spans="2:19">
      <c r="B13" s="168"/>
      <c r="C13" s="208">
        <v>0.23367054993286729</v>
      </c>
      <c r="D13" s="209"/>
      <c r="E13" s="210">
        <v>0.47552000000723638</v>
      </c>
      <c r="F13" s="210">
        <v>0</v>
      </c>
      <c r="G13" s="210">
        <v>0</v>
      </c>
      <c r="H13" s="210">
        <v>0</v>
      </c>
      <c r="I13" s="211">
        <v>6.8239999003708363E-2</v>
      </c>
      <c r="J13" s="213"/>
      <c r="K13" s="214">
        <v>0.10143000073730946</v>
      </c>
      <c r="L13" s="212"/>
      <c r="M13" s="210">
        <v>-1.3972644694149494E-2</v>
      </c>
      <c r="N13" s="209"/>
      <c r="O13" s="212"/>
      <c r="P13" s="162"/>
      <c r="Q13" s="211">
        <v>-0.29741209372878075</v>
      </c>
    </row>
    <row r="14" spans="2:19">
      <c r="B14" s="273"/>
      <c r="C14" s="273"/>
      <c r="D14" s="157"/>
      <c r="E14" s="157"/>
      <c r="F14" s="157"/>
      <c r="G14" s="157"/>
      <c r="H14" s="157"/>
      <c r="I14" s="158"/>
      <c r="J14" s="158"/>
      <c r="K14" s="143"/>
      <c r="L14" s="143"/>
      <c r="M14" s="170"/>
      <c r="N14" s="143"/>
      <c r="O14" s="143"/>
      <c r="P14" s="143"/>
      <c r="Q14" s="143"/>
    </row>
    <row r="15" spans="2:19">
      <c r="B15" s="161"/>
      <c r="C15" s="161"/>
      <c r="D15" s="157"/>
      <c r="E15" s="157"/>
      <c r="F15" s="157"/>
      <c r="G15" s="157"/>
      <c r="H15" s="157"/>
      <c r="I15" s="159"/>
      <c r="J15" s="159"/>
      <c r="K15" s="169"/>
      <c r="L15" s="143"/>
      <c r="M15" s="148"/>
      <c r="N15" s="143"/>
      <c r="O15" s="143"/>
      <c r="P15" s="143"/>
      <c r="Q15" s="143"/>
    </row>
    <row r="16" spans="2:19">
      <c r="B16" s="274"/>
      <c r="C16" s="274"/>
      <c r="D16" s="143"/>
      <c r="E16" s="143"/>
      <c r="F16" s="143"/>
      <c r="G16" s="143"/>
      <c r="H16" s="143"/>
      <c r="I16" s="275"/>
      <c r="J16" s="275"/>
      <c r="K16" s="160"/>
      <c r="L16" s="143"/>
      <c r="M16" s="148"/>
      <c r="N16" s="143"/>
      <c r="O16" s="143"/>
      <c r="P16" s="143"/>
      <c r="Q16" s="143"/>
    </row>
    <row r="17" spans="2:17">
      <c r="B17" s="203" t="s">
        <v>46</v>
      </c>
      <c r="C17" s="176"/>
      <c r="D17" s="176"/>
      <c r="E17" s="203"/>
      <c r="F17" s="155"/>
      <c r="G17" s="156"/>
      <c r="H17" s="173"/>
      <c r="I17" s="269"/>
      <c r="J17" s="269"/>
      <c r="K17" s="145"/>
      <c r="L17" s="145"/>
      <c r="M17" s="148"/>
      <c r="N17" s="143"/>
      <c r="O17" s="143"/>
      <c r="P17" s="143"/>
      <c r="Q17" s="148"/>
    </row>
    <row r="18" spans="2:17">
      <c r="B18" s="146"/>
      <c r="C18" s="143"/>
      <c r="D18" s="145"/>
      <c r="E18" s="146"/>
      <c r="F18" s="155"/>
      <c r="G18" s="156"/>
      <c r="H18" s="143"/>
      <c r="I18" s="143"/>
      <c r="J18" s="143"/>
      <c r="K18" s="145"/>
      <c r="L18" s="145"/>
      <c r="M18" s="148"/>
      <c r="N18" s="143"/>
      <c r="O18" s="143"/>
      <c r="P18" s="143"/>
      <c r="Q18" s="143"/>
    </row>
    <row r="19" spans="2:17">
      <c r="B19" s="161"/>
      <c r="C19" s="176"/>
      <c r="D19" s="176"/>
      <c r="E19" s="270"/>
      <c r="F19" s="270"/>
      <c r="G19" s="270"/>
      <c r="H19" s="174"/>
      <c r="I19" s="269"/>
      <c r="J19" s="269"/>
      <c r="K19" s="204"/>
      <c r="L19" s="205"/>
      <c r="M19" s="143"/>
      <c r="N19" s="143"/>
      <c r="O19" s="143"/>
      <c r="P19" s="143"/>
      <c r="Q19" s="143"/>
    </row>
    <row r="20" spans="2:17">
      <c r="B20" s="203" t="s">
        <v>143</v>
      </c>
      <c r="C20" s="207"/>
      <c r="D20" s="147"/>
      <c r="E20" s="271" t="s">
        <v>47</v>
      </c>
      <c r="F20" s="271"/>
      <c r="G20" s="145"/>
      <c r="H20" s="175"/>
      <c r="I20" s="172"/>
      <c r="J20" s="143"/>
      <c r="K20" s="230" t="s">
        <v>141</v>
      </c>
      <c r="L20" s="231"/>
      <c r="M20" s="231"/>
      <c r="N20" s="143"/>
      <c r="O20" s="143"/>
      <c r="P20" s="143"/>
      <c r="Q20" s="143"/>
    </row>
    <row r="21" spans="2:17">
      <c r="B21" s="206" t="s">
        <v>144</v>
      </c>
      <c r="C21" s="176"/>
      <c r="D21" s="176"/>
      <c r="E21" s="206" t="s">
        <v>48</v>
      </c>
      <c r="F21" s="161"/>
      <c r="G21" s="145"/>
      <c r="H21" s="174"/>
      <c r="I21" s="269"/>
      <c r="J21" s="269"/>
      <c r="K21" s="171" t="s">
        <v>49</v>
      </c>
      <c r="L21" s="206"/>
      <c r="M21" s="143"/>
      <c r="N21" s="143"/>
      <c r="O21" s="143"/>
      <c r="P21" s="143"/>
      <c r="Q21" s="143"/>
    </row>
    <row r="22" spans="2:17">
      <c r="B22" s="143"/>
      <c r="C22" s="143"/>
      <c r="D22" s="145"/>
      <c r="E22" s="206" t="s">
        <v>50</v>
      </c>
      <c r="F22" s="149"/>
      <c r="G22" s="145"/>
      <c r="H22" s="143"/>
      <c r="I22" s="143"/>
      <c r="J22" s="143"/>
      <c r="K22" s="150"/>
      <c r="L22" s="150"/>
      <c r="M22" s="143"/>
      <c r="N22" s="143"/>
      <c r="O22" s="143"/>
      <c r="P22" s="143"/>
      <c r="Q22" s="143"/>
    </row>
  </sheetData>
  <mergeCells count="11">
    <mergeCell ref="B1:I1"/>
    <mergeCell ref="B14:C14"/>
    <mergeCell ref="B16:C16"/>
    <mergeCell ref="I16:J16"/>
    <mergeCell ref="B2:M2"/>
    <mergeCell ref="I21:J21"/>
    <mergeCell ref="I17:J17"/>
    <mergeCell ref="E19:G19"/>
    <mergeCell ref="E20:F20"/>
    <mergeCell ref="I19:J19"/>
    <mergeCell ref="K20:M20"/>
  </mergeCells>
  <pageMargins left="0.70866141732283472" right="0.70866141732283472" top="0.74803149606299213" bottom="0.74803149606299213" header="0.31496062992125984" footer="0.31496062992125984"/>
  <pageSetup paperSize="9" scale="78" orientation="landscape" r:id="rId1"/>
  <colBreaks count="1" manualBreakCount="1">
    <brk id="1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Баланс</vt:lpstr>
      <vt:lpstr>ОПУ</vt:lpstr>
      <vt:lpstr>ОДДС</vt:lpstr>
      <vt:lpstr>СК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svetlana.legotkina</dc:creator>
  <cp:lastModifiedBy>svetlana.legotkina</cp:lastModifiedBy>
  <cp:lastPrinted>2016-10-28T05:25:29Z</cp:lastPrinted>
  <dcterms:created xsi:type="dcterms:W3CDTF">2016-08-04T11:33:48Z</dcterms:created>
  <dcterms:modified xsi:type="dcterms:W3CDTF">2016-11-14T10:59:10Z</dcterms:modified>
</cp:coreProperties>
</file>