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март 2019\"/>
    </mc:Choice>
  </mc:AlternateContent>
  <xr:revisionPtr revIDLastSave="0" documentId="13_ncr:1_{0B0544D4-84F9-4AFE-B499-71A70C15AA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Баланс" sheetId="1" r:id="rId1"/>
    <sheet name="ОПУ" sheetId="2" r:id="rId2"/>
    <sheet name="ОДДС" sheetId="3" r:id="rId3"/>
    <sheet name="СК" sheetId="4" r:id="rId4"/>
  </sheets>
  <definedNames>
    <definedName name="_xlnm.Print_Area" localSheetId="2">ОДДС!$A$1:$G$59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2" l="1"/>
  <c r="N10" i="4"/>
  <c r="N9" i="4"/>
  <c r="F3" i="3"/>
  <c r="D3" i="3"/>
  <c r="D39" i="3" l="1"/>
  <c r="F14" i="3"/>
  <c r="D14" i="3"/>
  <c r="D23" i="3" s="1"/>
  <c r="F23" i="1" l="1"/>
  <c r="F39" i="3" l="1"/>
  <c r="H52" i="1"/>
  <c r="F52" i="1"/>
  <c r="H43" i="1"/>
  <c r="F43" i="1"/>
  <c r="H35" i="1"/>
  <c r="F35" i="1"/>
  <c r="H23" i="1"/>
  <c r="H12" i="1"/>
  <c r="F12" i="1"/>
  <c r="F25" i="1" s="1"/>
  <c r="H25" i="1" l="1"/>
  <c r="F36" i="1"/>
  <c r="F54" i="1" s="1"/>
  <c r="D47" i="3" l="1"/>
  <c r="F21" i="2" l="1"/>
  <c r="N4" i="4" l="1"/>
  <c r="K13" i="4"/>
  <c r="F13" i="4"/>
  <c r="D13" i="4"/>
  <c r="B13" i="4"/>
  <c r="H13" i="4"/>
  <c r="N11" i="4"/>
  <c r="N8" i="4"/>
  <c r="N7" i="4"/>
  <c r="N6" i="4"/>
  <c r="N5" i="4"/>
  <c r="M13" i="4" l="1"/>
  <c r="N13" i="4"/>
  <c r="F47" i="3" l="1"/>
  <c r="F23" i="3"/>
  <c r="F26" i="3" s="1"/>
  <c r="H21" i="2"/>
  <c r="D26" i="3" l="1"/>
  <c r="D50" i="3" s="1"/>
  <c r="H8" i="2"/>
  <c r="H11" i="2" s="1"/>
  <c r="H16" i="2" s="1"/>
  <c r="H18" i="2" s="1"/>
  <c r="F8" i="2"/>
  <c r="H36" i="1"/>
  <c r="H54" i="1" s="1"/>
  <c r="H58" i="1" s="1"/>
  <c r="D53" i="3" l="1"/>
  <c r="D55" i="3" s="1"/>
  <c r="F11" i="2"/>
  <c r="F16" i="2" s="1"/>
  <c r="F18" i="2" s="1"/>
  <c r="F58" i="1"/>
  <c r="F22" i="2" l="1"/>
  <c r="F50" i="3"/>
  <c r="F53" i="3" s="1"/>
</calcChain>
</file>

<file path=xl/sharedStrings.xml><?xml version="1.0" encoding="utf-8"?>
<sst xmlns="http://schemas.openxmlformats.org/spreadsheetml/2006/main" count="213" uniqueCount="148">
  <si>
    <t>АО "RG BRANDS" И ЕГО ДОЧЕРНИЕ КОМПАНИИ</t>
  </si>
  <si>
    <t>(в тысячах тенге)</t>
  </si>
  <si>
    <t>Приме- чание</t>
  </si>
  <si>
    <t>АКТИВЫ</t>
  </si>
  <si>
    <t>ДОЛГОСРОЧНЫЕ АКТИВЫ:</t>
  </si>
  <si>
    <t>Основные средства</t>
  </si>
  <si>
    <t>Инвестиционная недвижимость</t>
  </si>
  <si>
    <t>Авансы выданные</t>
  </si>
  <si>
    <t>Нематериальные активы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</si>
  <si>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</si>
  <si>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</si>
  <si>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</si>
  <si>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</si>
  <si>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</si>
  <si>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</si>
  <si>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</si>
  <si>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</si>
  <si>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Активы, классифицируемые как удерживаемые для продажи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</si>
  <si>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</si>
  <si>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</si>
  <si>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</si>
  <si>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</si>
  <si>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</si>
  <si>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>Привилегированные акции, удерживаемые внутри группы</t>
  </si>
  <si>
    <t>Выкупленные  акции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</si>
  <si>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</si>
  <si>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</si>
  <si>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</si>
  <si>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</si>
  <si>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</si>
  <si>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</si>
  <si>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Задолженность по облигациям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</si>
  <si>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</si>
  <si>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</si>
  <si>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</si>
  <si>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</si>
  <si>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</si>
  <si>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</si>
  <si>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</si>
  <si>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</si>
  <si>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</si>
  <si>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>Балансовая стоимость 1 простой акции</t>
  </si>
  <si>
    <t>Балансовая стоимость 1 привилегированной акции</t>
  </si>
  <si>
    <t>От имени руководства Группы:</t>
  </si>
  <si>
    <t>Агыбаев Аскат</t>
  </si>
  <si>
    <t>Главный управляющий по</t>
  </si>
  <si>
    <t>финансовым вопросам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</si>
  <si>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</si>
  <si>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</si>
  <si>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</si>
  <si>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</si>
  <si>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</si>
  <si>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</si>
  <si>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</si>
  <si>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</si>
  <si>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</si>
  <si>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</si>
  <si>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</si>
  <si>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</si>
  <si>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</si>
  <si>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 xml:space="preserve">(УБЫТОК)/ПРИБЫЛЬ ЗА ГОД </t>
  </si>
  <si>
    <t>Переоценка основных средств</t>
  </si>
  <si>
    <t>Курсовая разница от пересчета зарубежного предприятия</t>
  </si>
  <si>
    <t>ВСЕГО СОВОКУПНЫЙ (УБЫТОК)/ДОХОД</t>
  </si>
  <si>
    <t>ПРИБЫЛЬ НА ПРОСТУЮ АКЦИЮ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</si>
  <si>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</si>
  <si>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</si>
  <si>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</si>
  <si>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</si>
  <si>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</si>
  <si>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</si>
  <si>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</si>
  <si>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</si>
  <si>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</si>
  <si>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 xml:space="preserve">Увеличение/(меньшение) товарно-материальных запасов </t>
  </si>
  <si>
    <t xml:space="preserve">(Увеличение)/уменьшение дебиторской задолженности </t>
  </si>
  <si>
    <t xml:space="preserve">Уменьшение/(увеличение) авансов выданных </t>
  </si>
  <si>
    <t xml:space="preserve">Уменьшение/(увеличение) прочих текущих активов </t>
  </si>
  <si>
    <t>Уменьшение/(увеличение) кредиторской задолженности</t>
  </si>
  <si>
    <t xml:space="preserve">Увеличение /(уменьшение) налогов к уплате </t>
  </si>
  <si>
    <t xml:space="preserve">Увеличение /(уменьшение) прочей кредиторской задолженности и начисленных обязательств 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</si>
  <si>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</si>
  <si>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</si>
  <si>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</si>
  <si>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</si>
  <si>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Чистое приобретение инвестиций, предназначенных для торговли 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</si>
  <si>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</si>
  <si>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</si>
  <si>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</si>
  <si>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 xml:space="preserve">Чистый приток денежных средств от покупки и продажи прочих инвестиций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</si>
  <si>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</si>
  <si>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</si>
  <si>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</si>
  <si>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</si>
  <si>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</si>
  <si>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</si>
  <si>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</si>
  <si>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</si>
  <si>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 xml:space="preserve">Погашение обязательств по финансовой аренде   </t>
  </si>
  <si>
    <t>Дивиденды уплаченные</t>
  </si>
  <si>
    <t>Поступление от выпуска  акций(выкуп)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</si>
  <si>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</si>
  <si>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</si>
  <si>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</si>
  <si>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</si>
  <si>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>ДЕНЕЖНЫЕ СРЕДСТВА И ИХ ЭКВИВАЛЕНТЫ, конец года</t>
  </si>
  <si>
    <t xml:space="preserve">Чистая прибыль </t>
  </si>
  <si>
    <t>Увеличение акционерного капитала</t>
  </si>
  <si>
    <t>Переоценка зданий, сооружений</t>
  </si>
  <si>
    <t>Курсовые разницы, возникающие от перевода из иностранной валюты</t>
  </si>
  <si>
    <t>Перенос на нераспределенную прибыль</t>
  </si>
  <si>
    <t>Текущая часть обязательств по облигациям</t>
  </si>
  <si>
    <t>Председатель Правления</t>
  </si>
  <si>
    <t>Прочий совокупный доход</t>
  </si>
  <si>
    <t>Убыток от списания товарно-материальных активов</t>
  </si>
  <si>
    <t>Акционер-
ный
капитал</t>
  </si>
  <si>
    <t>Выкуп-ленные собствен-ные акции</t>
  </si>
  <si>
    <t xml:space="preserve"> Резерв переоцен-ки недвижи-мости </t>
  </si>
  <si>
    <t xml:space="preserve"> Резерв курсовых разниц </t>
  </si>
  <si>
    <t xml:space="preserve"> Нераспре-деленный доход  </t>
  </si>
  <si>
    <t xml:space="preserve"> Всего капитал </t>
  </si>
  <si>
    <t>-</t>
  </si>
  <si>
    <r>
      <t>Приви-легированные акции, удерживаемые внутри группы</t>
    </r>
    <r>
      <rPr>
        <b/>
        <sz val="9"/>
        <color rgb="FF000000"/>
        <rFont val="Times New Roman"/>
        <family val="1"/>
        <charset val="204"/>
      </rPr>
      <t xml:space="preserve">  </t>
    </r>
  </si>
  <si>
    <t>Примечание</t>
  </si>
  <si>
    <t>Чистые денежные средства, полученные от операционной деятельности</t>
  </si>
  <si>
    <t xml:space="preserve">КПН к уплате </t>
  </si>
  <si>
    <t>Главный бухгалтер</t>
  </si>
  <si>
    <t xml:space="preserve"> Главный бухгалтер</t>
  </si>
  <si>
    <t>Чистые денежные средства, полученные от финансовой деятельности</t>
  </si>
  <si>
    <t xml:space="preserve">(Доход)/убыток от выбытия основных средств </t>
  </si>
  <si>
    <t>Дивиденды объявленные</t>
  </si>
  <si>
    <t>Чистые денежные средства, использованные в инвестиционной деятельности</t>
  </si>
  <si>
    <t>Калтаев Тимур</t>
  </si>
  <si>
    <t>Идырова Улдар</t>
  </si>
  <si>
    <t>Консолидированный отчет о финансовом положении по состоянию на 31 марта 2019 года</t>
  </si>
  <si>
    <t>На 31 марта 2019 года</t>
  </si>
  <si>
    <t>На 31 декабря 2018 года</t>
  </si>
  <si>
    <t>Гудвил</t>
  </si>
  <si>
    <r>
      <t xml:space="preserve">Консолидированный отчет о прибылях и убытках и прочем совокупном доходе за период, закончившийся 31 марта 2019 года                                         </t>
    </r>
    <r>
      <rPr>
        <sz val="10"/>
        <rFont val="Arial Cyr"/>
        <charset val="204"/>
      </rPr>
      <t xml:space="preserve"> </t>
    </r>
  </si>
  <si>
    <t>3 месяцев 2019</t>
  </si>
  <si>
    <t>3 месяцев 2018</t>
  </si>
  <si>
    <t>Консолидированный отчет о движении денежных средств
за период, закончившийся на 31 марта 2019 года (косвенный метод)</t>
  </si>
  <si>
    <t xml:space="preserve">Консолидированный отчет об изменениях  в собственном капитале за период, закончившийся 31 марта 2019 г.                </t>
  </si>
  <si>
    <t xml:space="preserve">Сальдо на 31 декабря 2018 г. </t>
  </si>
  <si>
    <t xml:space="preserve">Сальдо на 31 марта 2019 г. </t>
  </si>
  <si>
    <t>Выкуп собственных акций</t>
  </si>
  <si>
    <t>Убыток от выкупа собственных акций</t>
  </si>
  <si>
    <t>Убыток от неоснов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</si>
</sst>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  <numFmt numFmtId="168" formatCode="#,##0_р_."/>
    <numFmt numFmtId="169" formatCode="_(* #,##0.000000_);_(* \(#,##0.000000\);_(* &quot;-&quot;??_);_(@_)"/>
    <numFmt numFmtId="170" formatCode="0%_);\(0%\)"/>
    <numFmt numFmtId="171" formatCode="_ * #,##0_ ;_ * \-#,##0_ ;_ * &quot;-&quot;_ ;_ @_ "/>
    <numFmt numFmtId="172" formatCode="_(* #,##0_);_(* \(#,##0\);_(* &quot;-&quot;_);_(@_)"/>
    <numFmt numFmtId="173" formatCode="_-* #,##0\ _₽_-;\-* #,##0\ _₽_-;_-* &quot;-&quot;??\ _₽_-;_-@_-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6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0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4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7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0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0" fontId="3" fillId="0" borderId="0" applyFont="0" applyFill="0" applyBorder="0" applyAlignment="0" applyProtection="0"/>
    <xf numFmtId="0" fontId="4" fillId="0" borderId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8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0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0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0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0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5" fontId="1" fillId="0" borderId="0" applyFont="0" applyFill="0" applyBorder="0" applyAlignment="0" applyProtection="0"/>
    <xf numFmtId="0" fontId="58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0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8" fillId="0" borderId="0"/>
    <xf numFmtId="16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7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5" fontId="4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0" fontId="5" fillId="0" borderId="0" xfId="1" applyFont="1" applyBorder="1"/>
    <xf numFmtId="3" fontId="5" fillId="0" borderId="0" xfId="1" applyNumberFormat="1" applyFont="1"/>
    <xf numFmtId="3" fontId="5" fillId="0" borderId="0" xfId="1" applyNumberFormat="1" applyFont="1" applyBorder="1"/>
    <xf numFmtId="0" fontId="9" fillId="0" borderId="0" xfId="1" applyFont="1" applyAlignment="1">
      <alignment wrapText="1"/>
    </xf>
    <xf numFmtId="168" fontId="9" fillId="0" borderId="0" xfId="1" applyNumberFormat="1" applyFont="1" applyAlignment="1"/>
    <xf numFmtId="0" fontId="5" fillId="0" borderId="0" xfId="1" applyFont="1" applyFill="1"/>
    <xf numFmtId="3" fontId="5" fillId="0" borderId="0" xfId="1" applyNumberFormat="1" applyFont="1" applyFill="1"/>
    <xf numFmtId="168" fontId="9" fillId="0" borderId="0" xfId="1" applyNumberFormat="1" applyFont="1" applyFill="1" applyAlignment="1"/>
    <xf numFmtId="0" fontId="5" fillId="0" borderId="0" xfId="1" applyFont="1" applyBorder="1" applyAlignment="1">
      <alignment wrapText="1"/>
    </xf>
    <xf numFmtId="0" fontId="7" fillId="0" borderId="0" xfId="1" applyNumberFormat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5" fillId="0" borderId="0" xfId="1" applyFont="1" applyFill="1" applyBorder="1"/>
    <xf numFmtId="9" fontId="5" fillId="0" borderId="0" xfId="74" applyFont="1" applyFill="1"/>
    <xf numFmtId="0" fontId="5" fillId="0" borderId="0" xfId="1" applyFont="1" applyFill="1" applyBorder="1" applyAlignment="1"/>
    <xf numFmtId="3" fontId="56" fillId="0" borderId="0" xfId="1" applyNumberFormat="1" applyFont="1" applyFill="1"/>
    <xf numFmtId="0" fontId="12" fillId="0" borderId="0" xfId="1" applyFont="1" applyFill="1" applyBorder="1"/>
    <xf numFmtId="3" fontId="57" fillId="0" borderId="0" xfId="1" applyNumberFormat="1" applyFont="1" applyFill="1"/>
    <xf numFmtId="0" fontId="5" fillId="0" borderId="0" xfId="1" applyFont="1" applyFill="1" applyAlignment="1">
      <alignment wrapText="1"/>
    </xf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5" fillId="0" borderId="0" xfId="1" applyFont="1" applyBorder="1" applyAlignment="1"/>
    <xf numFmtId="3" fontId="60" fillId="0" borderId="0" xfId="1" applyNumberFormat="1" applyFont="1" applyFill="1"/>
    <xf numFmtId="3" fontId="60" fillId="0" borderId="0" xfId="1" applyNumberFormat="1" applyFont="1" applyBorder="1"/>
    <xf numFmtId="3" fontId="60" fillId="0" borderId="0" xfId="1" applyNumberFormat="1" applyFont="1" applyFill="1" applyBorder="1"/>
    <xf numFmtId="3" fontId="60" fillId="0" borderId="16" xfId="1" applyNumberFormat="1" applyFont="1" applyFill="1" applyBorder="1"/>
    <xf numFmtId="0" fontId="60" fillId="0" borderId="0" xfId="1" applyFont="1" applyBorder="1"/>
    <xf numFmtId="3" fontId="60" fillId="0" borderId="19" xfId="1" applyNumberFormat="1" applyFont="1" applyFill="1" applyBorder="1"/>
    <xf numFmtId="0" fontId="63" fillId="0" borderId="0" xfId="1" applyFont="1" applyFill="1" applyBorder="1"/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 applyBorder="1"/>
    <xf numFmtId="0" fontId="5" fillId="0" borderId="0" xfId="217" applyFont="1" applyAlignment="1">
      <alignment horizontal="center"/>
    </xf>
    <xf numFmtId="168" fontId="9" fillId="0" borderId="0" xfId="217" applyNumberFormat="1" applyFont="1" applyAlignment="1"/>
    <xf numFmtId="168" fontId="5" fillId="0" borderId="0" xfId="217" applyNumberFormat="1" applyFont="1" applyAlignment="1"/>
    <xf numFmtId="168" fontId="13" fillId="0" borderId="0" xfId="217" applyNumberFormat="1" applyFont="1" applyBorder="1" applyAlignment="1">
      <alignment horizontal="right"/>
    </xf>
    <xf numFmtId="168" fontId="5" fillId="0" borderId="0" xfId="217" applyNumberFormat="1" applyFont="1" applyAlignment="1">
      <alignment horizontal="right"/>
    </xf>
    <xf numFmtId="168" fontId="5" fillId="0" borderId="0" xfId="217" applyNumberFormat="1" applyFont="1" applyFill="1" applyAlignment="1"/>
    <xf numFmtId="0" fontId="9" fillId="0" borderId="0" xfId="217" applyFont="1" applyFill="1" applyAlignment="1"/>
    <xf numFmtId="168" fontId="9" fillId="0" borderId="0" xfId="217" applyNumberFormat="1" applyFont="1" applyFill="1" applyAlignment="1"/>
    <xf numFmtId="0" fontId="5" fillId="0" borderId="0" xfId="217" applyFont="1" applyBorder="1" applyAlignment="1">
      <alignment wrapText="1"/>
    </xf>
    <xf numFmtId="0" fontId="7" fillId="0" borderId="0" xfId="217" applyNumberFormat="1" applyFont="1" applyAlignment="1">
      <alignment horizontal="center" vertical="center" wrapText="1"/>
    </xf>
    <xf numFmtId="0" fontId="5" fillId="0" borderId="0" xfId="217" applyFont="1" applyFill="1" applyBorder="1"/>
    <xf numFmtId="168" fontId="7" fillId="0" borderId="0" xfId="217" applyNumberFormat="1" applyFont="1" applyFill="1" applyAlignment="1"/>
    <xf numFmtId="168" fontId="16" fillId="0" borderId="0" xfId="217" applyNumberFormat="1" applyFont="1" applyBorder="1" applyAlignment="1">
      <alignment horizontal="right"/>
    </xf>
    <xf numFmtId="168" fontId="13" fillId="0" borderId="0" xfId="217" applyNumberFormat="1" applyFont="1" applyFill="1" applyBorder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8" fontId="61" fillId="0" borderId="0" xfId="217" applyNumberFormat="1" applyFont="1" applyAlignment="1">
      <alignment horizontal="right"/>
    </xf>
    <xf numFmtId="168" fontId="61" fillId="0" borderId="0" xfId="217" applyNumberFormat="1" applyFont="1" applyAlignment="1"/>
    <xf numFmtId="168" fontId="61" fillId="0" borderId="0" xfId="217" applyNumberFormat="1" applyFont="1" applyFill="1" applyAlignment="1">
      <alignment horizontal="right"/>
    </xf>
    <xf numFmtId="0" fontId="61" fillId="0" borderId="0" xfId="217" applyFont="1" applyAlignment="1">
      <alignment horizontal="center"/>
    </xf>
    <xf numFmtId="168" fontId="61" fillId="0" borderId="0" xfId="217" applyNumberFormat="1" applyFont="1" applyFill="1" applyAlignment="1"/>
    <xf numFmtId="166" fontId="61" fillId="0" borderId="18" xfId="217" applyNumberFormat="1" applyFont="1" applyFill="1" applyBorder="1" applyAlignment="1">
      <alignment horizontal="right"/>
    </xf>
    <xf numFmtId="166" fontId="61" fillId="0" borderId="0" xfId="217" applyNumberFormat="1" applyFont="1" applyAlignment="1"/>
    <xf numFmtId="0" fontId="62" fillId="0" borderId="0" xfId="217" applyFont="1" applyAlignment="1">
      <alignment horizontal="center"/>
    </xf>
    <xf numFmtId="166" fontId="61" fillId="0" borderId="0" xfId="217" applyNumberFormat="1" applyFont="1" applyFill="1" applyBorder="1" applyAlignment="1">
      <alignment horizontal="right"/>
    </xf>
    <xf numFmtId="168" fontId="62" fillId="0" borderId="0" xfId="217" applyNumberFormat="1" applyFont="1" applyFill="1" applyAlignment="1">
      <alignment horizontal="right"/>
    </xf>
    <xf numFmtId="168" fontId="62" fillId="0" borderId="0" xfId="217" applyNumberFormat="1" applyFont="1" applyFill="1" applyAlignment="1"/>
    <xf numFmtId="0" fontId="61" fillId="0" borderId="0" xfId="217" applyFont="1" applyFill="1" applyAlignment="1">
      <alignment horizontal="center"/>
    </xf>
    <xf numFmtId="168" fontId="61" fillId="0" borderId="0" xfId="217" applyNumberFormat="1" applyFont="1" applyFill="1" applyBorder="1" applyAlignment="1"/>
    <xf numFmtId="168" fontId="61" fillId="0" borderId="18" xfId="217" applyNumberFormat="1" applyFont="1" applyBorder="1" applyAlignment="1">
      <alignment horizontal="right"/>
    </xf>
    <xf numFmtId="168" fontId="61" fillId="0" borderId="18" xfId="217" applyNumberFormat="1" applyFont="1" applyFill="1" applyBorder="1" applyAlignment="1"/>
    <xf numFmtId="0" fontId="5" fillId="0" borderId="18" xfId="217" applyFont="1" applyBorder="1" applyAlignment="1">
      <alignment wrapText="1"/>
    </xf>
    <xf numFmtId="0" fontId="5" fillId="0" borderId="18" xfId="217" applyFont="1" applyFill="1" applyBorder="1" applyAlignment="1"/>
    <xf numFmtId="0" fontId="5" fillId="0" borderId="0" xfId="217" applyFont="1" applyBorder="1" applyAlignment="1"/>
    <xf numFmtId="0" fontId="9" fillId="0" borderId="0" xfId="217" applyFont="1" applyBorder="1" applyAlignment="1">
      <alignment wrapText="1"/>
    </xf>
    <xf numFmtId="166" fontId="62" fillId="0" borderId="0" xfId="217" applyNumberFormat="1" applyFont="1" applyFill="1" applyBorder="1" applyAlignment="1">
      <alignment horizontal="right"/>
    </xf>
    <xf numFmtId="168" fontId="61" fillId="0" borderId="0" xfId="217" applyNumberFormat="1" applyFont="1" applyBorder="1" applyAlignment="1"/>
    <xf numFmtId="166" fontId="61" fillId="0" borderId="21" xfId="217" applyNumberFormat="1" applyFont="1" applyFill="1" applyBorder="1" applyAlignment="1">
      <alignment horizontal="right"/>
    </xf>
    <xf numFmtId="166" fontId="61" fillId="0" borderId="19" xfId="217" applyNumberFormat="1" applyFont="1" applyFill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 applyAlignment="1"/>
    <xf numFmtId="0" fontId="9" fillId="0" borderId="0" xfId="262" applyFont="1" applyAlignment="1">
      <alignment wrapText="1"/>
    </xf>
    <xf numFmtId="168" fontId="9" fillId="0" borderId="0" xfId="262" applyNumberFormat="1" applyFont="1" applyAlignment="1"/>
    <xf numFmtId="0" fontId="9" fillId="0" borderId="0" xfId="262" applyFont="1" applyFill="1" applyAlignment="1"/>
    <xf numFmtId="168" fontId="9" fillId="0" borderId="0" xfId="262" applyNumberFormat="1" applyFont="1" applyFill="1" applyAlignment="1"/>
    <xf numFmtId="0" fontId="5" fillId="0" borderId="0" xfId="262" applyFont="1" applyBorder="1" applyAlignment="1">
      <alignment wrapText="1"/>
    </xf>
    <xf numFmtId="166" fontId="8" fillId="0" borderId="0" xfId="262" applyNumberFormat="1" applyFont="1" applyFill="1" applyBorder="1"/>
    <xf numFmtId="166" fontId="14" fillId="0" borderId="0" xfId="262" applyNumberFormat="1" applyFont="1" applyBorder="1" applyAlignment="1">
      <alignment wrapText="1"/>
    </xf>
    <xf numFmtId="3" fontId="7" fillId="0" borderId="0" xfId="262" applyNumberFormat="1" applyFont="1" applyFill="1" applyBorder="1" applyAlignment="1">
      <alignment horizontal="center" vertical="center"/>
    </xf>
    <xf numFmtId="166" fontId="55" fillId="0" borderId="0" xfId="262" applyNumberFormat="1" applyFont="1" applyBorder="1"/>
    <xf numFmtId="0" fontId="5" fillId="0" borderId="0" xfId="262" applyFont="1" applyBorder="1" applyAlignment="1">
      <alignment horizontal="left" wrapText="1"/>
    </xf>
    <xf numFmtId="166" fontId="14" fillId="0" borderId="0" xfId="262" applyNumberFormat="1" applyFont="1" applyBorder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 applyBorder="1" applyAlignment="1"/>
    <xf numFmtId="0" fontId="9" fillId="0" borderId="0" xfId="262" applyFont="1" applyBorder="1" applyAlignment="1">
      <alignment wrapText="1"/>
    </xf>
    <xf numFmtId="166" fontId="8" fillId="0" borderId="0" xfId="209" applyNumberFormat="1" applyFont="1" applyBorder="1"/>
    <xf numFmtId="166" fontId="8" fillId="0" borderId="0" xfId="209" applyNumberFormat="1" applyFont="1" applyFill="1" applyBorder="1"/>
    <xf numFmtId="0" fontId="7" fillId="0" borderId="0" xfId="262" applyFont="1" applyBorder="1" applyAlignment="1">
      <alignment wrapText="1"/>
    </xf>
    <xf numFmtId="166" fontId="8" fillId="0" borderId="18" xfId="209" applyNumberFormat="1" applyFont="1" applyBorder="1"/>
    <xf numFmtId="166" fontId="54" fillId="0" borderId="0" xfId="262" applyNumberFormat="1" applyFont="1" applyBorder="1"/>
    <xf numFmtId="166" fontId="54" fillId="0" borderId="0" xfId="262" applyNumberFormat="1" applyFont="1" applyFill="1" applyBorder="1"/>
    <xf numFmtId="168" fontId="64" fillId="0" borderId="0" xfId="262" applyNumberFormat="1" applyFont="1" applyFill="1" applyBorder="1" applyAlignment="1">
      <alignment horizontal="center" wrapText="1"/>
    </xf>
    <xf numFmtId="166" fontId="60" fillId="0" borderId="0" xfId="262" applyNumberFormat="1" applyFont="1" applyFill="1" applyBorder="1" applyAlignment="1">
      <alignment wrapText="1"/>
    </xf>
    <xf numFmtId="166" fontId="60" fillId="0" borderId="20" xfId="262" applyNumberFormat="1" applyFont="1" applyFill="1" applyBorder="1" applyAlignment="1">
      <alignment wrapText="1"/>
    </xf>
    <xf numFmtId="166" fontId="60" fillId="0" borderId="19" xfId="262" applyNumberFormat="1" applyFont="1" applyFill="1" applyBorder="1" applyAlignment="1">
      <alignment wrapText="1"/>
    </xf>
    <xf numFmtId="168" fontId="11" fillId="0" borderId="0" xfId="262" applyNumberFormat="1" applyFont="1" applyFill="1" applyAlignment="1"/>
    <xf numFmtId="0" fontId="60" fillId="0" borderId="18" xfId="262" applyFont="1" applyBorder="1" applyAlignment="1">
      <alignment wrapText="1"/>
    </xf>
    <xf numFmtId="0" fontId="60" fillId="0" borderId="18" xfId="262" applyFont="1" applyFill="1" applyBorder="1" applyAlignment="1"/>
    <xf numFmtId="168" fontId="11" fillId="0" borderId="0" xfId="262" applyNumberFormat="1" applyFont="1" applyAlignment="1"/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Border="1" applyAlignment="1">
      <alignment wrapText="1"/>
    </xf>
    <xf numFmtId="0" fontId="62" fillId="0" borderId="0" xfId="217" applyFont="1" applyBorder="1" applyAlignment="1">
      <alignment horizontal="center" wrapText="1"/>
    </xf>
    <xf numFmtId="166" fontId="14" fillId="0" borderId="0" xfId="262" applyNumberFormat="1" applyFont="1" applyBorder="1" applyAlignment="1">
      <alignment horizontal="left" wrapText="1"/>
    </xf>
    <xf numFmtId="166" fontId="0" fillId="0" borderId="0" xfId="0" applyNumberFormat="1"/>
    <xf numFmtId="0" fontId="64" fillId="0" borderId="0" xfId="40" applyFont="1" applyFill="1" applyAlignment="1">
      <alignment horizontal="center" vertical="center"/>
    </xf>
    <xf numFmtId="0" fontId="64" fillId="0" borderId="0" xfId="40" applyFont="1" applyAlignment="1">
      <alignment horizontal="center" vertical="center"/>
    </xf>
    <xf numFmtId="3" fontId="0" fillId="0" borderId="0" xfId="0" applyNumberFormat="1"/>
    <xf numFmtId="166" fontId="60" fillId="0" borderId="0" xfId="262" applyNumberFormat="1" applyFont="1" applyFill="1" applyBorder="1" applyAlignment="1">
      <alignment horizontal="left" wrapText="1"/>
    </xf>
    <xf numFmtId="166" fontId="14" fillId="0" borderId="0" xfId="262" applyNumberFormat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166" fontId="1" fillId="0" borderId="0" xfId="0" applyNumberFormat="1" applyFont="1" applyAlignment="1">
      <alignment wrapText="1"/>
    </xf>
    <xf numFmtId="166" fontId="69" fillId="0" borderId="0" xfId="0" applyNumberFormat="1" applyFont="1" applyAlignment="1">
      <alignment horizontal="center" wrapText="1"/>
    </xf>
    <xf numFmtId="166" fontId="70" fillId="0" borderId="0" xfId="0" applyNumberFormat="1" applyFont="1" applyAlignment="1">
      <alignment horizontal="center"/>
    </xf>
    <xf numFmtId="166" fontId="69" fillId="0" borderId="19" xfId="0" applyNumberFormat="1" applyFont="1" applyBorder="1" applyAlignment="1">
      <alignment horizontal="center" wrapText="1"/>
    </xf>
    <xf numFmtId="166" fontId="1" fillId="0" borderId="19" xfId="0" applyNumberFormat="1" applyFont="1" applyBorder="1" applyAlignment="1">
      <alignment wrapText="1"/>
    </xf>
    <xf numFmtId="166" fontId="15" fillId="0" borderId="19" xfId="262" applyNumberFormat="1" applyFont="1" applyFill="1" applyBorder="1" applyAlignment="1">
      <alignment horizontal="left" vertical="center" wrapText="1"/>
    </xf>
    <xf numFmtId="0" fontId="60" fillId="0" borderId="0" xfId="1" applyFont="1" applyAlignment="1">
      <alignment horizontal="left" wrapText="1"/>
    </xf>
    <xf numFmtId="0" fontId="60" fillId="0" borderId="0" xfId="1" applyFont="1" applyFill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0" fillId="0" borderId="0" xfId="1" applyFont="1" applyFill="1" applyAlignment="1">
      <alignment horizontal="left" vertical="center" wrapText="1"/>
    </xf>
    <xf numFmtId="0" fontId="64" fillId="0" borderId="0" xfId="1" applyFont="1" applyFill="1" applyAlignment="1">
      <alignment horizontal="center" wrapText="1"/>
    </xf>
    <xf numFmtId="0" fontId="10" fillId="0" borderId="0" xfId="1" applyFont="1" applyAlignment="1">
      <alignment horizontal="left" wrapText="1"/>
    </xf>
    <xf numFmtId="0" fontId="10" fillId="0" borderId="18" xfId="1" applyFont="1" applyBorder="1" applyAlignment="1">
      <alignment horizontal="left" wrapText="1"/>
    </xf>
    <xf numFmtId="0" fontId="64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166" fontId="60" fillId="0" borderId="0" xfId="262" applyNumberFormat="1" applyFont="1" applyFill="1" applyBorder="1" applyAlignment="1">
      <alignment horizontal="left" wrapText="1"/>
    </xf>
    <xf numFmtId="166" fontId="60" fillId="0" borderId="0" xfId="262" applyNumberFormat="1" applyFont="1" applyBorder="1" applyAlignment="1">
      <alignment horizontal="center" vertical="top" wrapText="1"/>
    </xf>
    <xf numFmtId="166" fontId="60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Border="1" applyAlignment="1">
      <alignment horizontal="center" wrapText="1"/>
    </xf>
    <xf numFmtId="166" fontId="14" fillId="0" borderId="0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0" fontId="72" fillId="0" borderId="0" xfId="0" applyFont="1"/>
    <xf numFmtId="0" fontId="72" fillId="0" borderId="0" xfId="0" applyFont="1" applyAlignment="1">
      <alignment wrapText="1"/>
    </xf>
    <xf numFmtId="166" fontId="60" fillId="0" borderId="0" xfId="262" applyNumberFormat="1" applyFont="1" applyBorder="1" applyAlignment="1">
      <alignment wrapText="1"/>
    </xf>
    <xf numFmtId="0" fontId="60" fillId="0" borderId="0" xfId="262" applyFont="1" applyFill="1" applyBorder="1" applyAlignment="1">
      <alignment wrapText="1"/>
    </xf>
    <xf numFmtId="0" fontId="60" fillId="0" borderId="0" xfId="262" applyFont="1" applyFill="1" applyBorder="1" applyAlignment="1"/>
    <xf numFmtId="0" fontId="2" fillId="0" borderId="0" xfId="262" applyAlignment="1"/>
    <xf numFmtId="168" fontId="7" fillId="0" borderId="0" xfId="262" applyNumberFormat="1" applyFont="1" applyFill="1" applyBorder="1" applyAlignment="1"/>
    <xf numFmtId="166" fontId="60" fillId="0" borderId="0" xfId="262" applyNumberFormat="1" applyFont="1" applyFill="1" applyBorder="1" applyAlignment="1">
      <alignment vertical="top" wrapText="1"/>
    </xf>
    <xf numFmtId="166" fontId="65" fillId="0" borderId="0" xfId="262" applyNumberFormat="1" applyFont="1" applyAlignment="1"/>
    <xf numFmtId="166" fontId="65" fillId="0" borderId="3" xfId="262" applyNumberFormat="1" applyFont="1" applyBorder="1" applyAlignment="1"/>
    <xf numFmtId="166" fontId="64" fillId="0" borderId="0" xfId="262" applyNumberFormat="1" applyFont="1" applyFill="1" applyBorder="1" applyAlignment="1">
      <alignment vertical="top" wrapText="1"/>
    </xf>
    <xf numFmtId="166" fontId="15" fillId="0" borderId="0" xfId="262" applyNumberFormat="1" applyFont="1" applyBorder="1" applyAlignment="1">
      <alignment vertical="top" wrapText="1"/>
    </xf>
    <xf numFmtId="0" fontId="60" fillId="0" borderId="0" xfId="1" applyFont="1" applyFill="1" applyAlignment="1">
      <alignment horizontal="left" wrapText="1"/>
    </xf>
    <xf numFmtId="166" fontId="73" fillId="0" borderId="0" xfId="0" applyNumberFormat="1" applyFont="1" applyFill="1" applyAlignment="1">
      <alignment horizontal="right"/>
    </xf>
    <xf numFmtId="172" fontId="14" fillId="0" borderId="0" xfId="40" applyNumberFormat="1" applyFont="1" applyFill="1" applyAlignment="1">
      <alignment horizontal="center" vertical="center"/>
    </xf>
    <xf numFmtId="172" fontId="14" fillId="0" borderId="18" xfId="40" applyNumberFormat="1" applyFont="1" applyFill="1" applyBorder="1" applyAlignment="1">
      <alignment horizontal="center" vertical="center"/>
    </xf>
    <xf numFmtId="172" fontId="14" fillId="0" borderId="18" xfId="40" applyNumberFormat="1" applyFont="1" applyBorder="1" applyAlignment="1">
      <alignment horizontal="center" vertical="center"/>
    </xf>
    <xf numFmtId="172" fontId="14" fillId="0" borderId="0" xfId="40" applyNumberFormat="1" applyFont="1" applyFill="1" applyBorder="1" applyAlignment="1">
      <alignment horizontal="center" vertical="center"/>
    </xf>
    <xf numFmtId="166" fontId="73" fillId="0" borderId="0" xfId="0" applyNumberFormat="1" applyFont="1" applyAlignment="1">
      <alignment horizontal="right"/>
    </xf>
    <xf numFmtId="166" fontId="60" fillId="0" borderId="3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3" fontId="5" fillId="0" borderId="0" xfId="1" applyNumberFormat="1" applyFont="1" applyFill="1" applyBorder="1"/>
    <xf numFmtId="3" fontId="5" fillId="0" borderId="18" xfId="1" applyNumberFormat="1" applyFont="1" applyFill="1" applyBorder="1"/>
    <xf numFmtId="173" fontId="60" fillId="0" borderId="16" xfId="1164" applyNumberFormat="1" applyFont="1" applyFill="1" applyBorder="1"/>
    <xf numFmtId="43" fontId="9" fillId="0" borderId="0" xfId="1164" applyFont="1" applyFill="1" applyAlignment="1"/>
    <xf numFmtId="43" fontId="9" fillId="0" borderId="0" xfId="1164" applyFont="1" applyAlignment="1"/>
    <xf numFmtId="173" fontId="5" fillId="0" borderId="0" xfId="1164" applyNumberFormat="1" applyFont="1" applyFill="1" applyAlignment="1">
      <alignment horizontal="right" vertical="center"/>
    </xf>
    <xf numFmtId="173" fontId="5" fillId="0" borderId="0" xfId="1164" applyNumberFormat="1" applyFont="1" applyFill="1"/>
    <xf numFmtId="173" fontId="5" fillId="0" borderId="0" xfId="1164" applyNumberFormat="1" applyFont="1" applyFill="1" applyBorder="1"/>
    <xf numFmtId="173" fontId="5" fillId="0" borderId="18" xfId="1164" applyNumberFormat="1" applyFont="1" applyFill="1" applyBorder="1"/>
    <xf numFmtId="173" fontId="60" fillId="0" borderId="19" xfId="1164" applyNumberFormat="1" applyFont="1" applyFill="1" applyBorder="1"/>
    <xf numFmtId="173" fontId="60" fillId="0" borderId="0" xfId="1164" applyNumberFormat="1" applyFont="1" applyFill="1" applyBorder="1" applyAlignment="1">
      <alignment wrapText="1"/>
    </xf>
    <xf numFmtId="173" fontId="60" fillId="0" borderId="20" xfId="1164" applyNumberFormat="1" applyFont="1" applyFill="1" applyBorder="1" applyAlignment="1">
      <alignment wrapText="1"/>
    </xf>
    <xf numFmtId="43" fontId="11" fillId="0" borderId="0" xfId="1164" applyFont="1" applyFill="1" applyAlignment="1"/>
    <xf numFmtId="0" fontId="7" fillId="0" borderId="0" xfId="1" applyFont="1" applyBorder="1" applyAlignment="1"/>
    <xf numFmtId="166" fontId="65" fillId="0" borderId="0" xfId="0" applyNumberFormat="1" applyFont="1" applyFill="1" applyAlignment="1">
      <alignment horizontal="right"/>
    </xf>
    <xf numFmtId="0" fontId="5" fillId="0" borderId="18" xfId="262" applyFont="1" applyFill="1" applyBorder="1"/>
    <xf numFmtId="0" fontId="0" fillId="0" borderId="18" xfId="0" applyBorder="1"/>
    <xf numFmtId="166" fontId="60" fillId="0" borderId="0" xfId="262" applyNumberFormat="1" applyFont="1" applyFill="1" applyBorder="1" applyAlignment="1">
      <alignment horizontal="left" wrapText="1"/>
    </xf>
    <xf numFmtId="0" fontId="60" fillId="0" borderId="0" xfId="1" applyFont="1" applyFill="1" applyAlignment="1">
      <alignment horizontal="left" vertical="center" wrapText="1"/>
    </xf>
    <xf numFmtId="0" fontId="60" fillId="0" borderId="0" xfId="1" applyFont="1" applyAlignment="1">
      <alignment horizontal="left" wrapText="1"/>
    </xf>
    <xf numFmtId="0" fontId="64" fillId="0" borderId="0" xfId="1" applyFont="1" applyFill="1" applyAlignment="1">
      <alignment horizontal="center" wrapText="1"/>
    </xf>
    <xf numFmtId="0" fontId="60" fillId="0" borderId="0" xfId="1" applyFont="1" applyFill="1" applyAlignment="1">
      <alignment horizontal="left" wrapText="1"/>
    </xf>
    <xf numFmtId="0" fontId="66" fillId="0" borderId="0" xfId="0" applyFont="1" applyAlignment="1">
      <alignment horizontal="left" wrapText="1"/>
    </xf>
    <xf numFmtId="0" fontId="67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7" fillId="0" borderId="17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64" fillId="0" borderId="0" xfId="1" applyFont="1" applyAlignment="1">
      <alignment horizontal="center" wrapText="1"/>
    </xf>
    <xf numFmtId="0" fontId="64" fillId="0" borderId="0" xfId="1" applyFont="1" applyAlignment="1">
      <alignment horizontal="left" wrapText="1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left" wrapText="1"/>
    </xf>
    <xf numFmtId="0" fontId="10" fillId="0" borderId="18" xfId="1" applyFont="1" applyBorder="1" applyAlignment="1">
      <alignment horizontal="left" wrapText="1"/>
    </xf>
    <xf numFmtId="0" fontId="16" fillId="0" borderId="18" xfId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1" fillId="0" borderId="0" xfId="217" applyFont="1" applyFill="1" applyAlignment="1">
      <alignment horizontal="left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0" fontId="7" fillId="0" borderId="0" xfId="217" applyFont="1" applyBorder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168" fontId="16" fillId="0" borderId="18" xfId="217" applyNumberFormat="1" applyFont="1" applyBorder="1" applyAlignment="1">
      <alignment horizontal="right"/>
    </xf>
    <xf numFmtId="0" fontId="10" fillId="0" borderId="18" xfId="217" applyFont="1" applyBorder="1" applyAlignment="1">
      <alignment horizontal="left" wrapText="1"/>
    </xf>
    <xf numFmtId="0" fontId="5" fillId="0" borderId="0" xfId="217" applyFont="1" applyBorder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166" fontId="14" fillId="0" borderId="0" xfId="262" applyNumberFormat="1" applyFont="1" applyBorder="1" applyAlignment="1">
      <alignment horizontal="left" wrapText="1"/>
    </xf>
    <xf numFmtId="166" fontId="64" fillId="0" borderId="0" xfId="262" applyNumberFormat="1" applyFont="1" applyBorder="1" applyAlignment="1">
      <alignment horizontal="left" wrapText="1"/>
    </xf>
    <xf numFmtId="166" fontId="6" fillId="0" borderId="0" xfId="262" applyNumberFormat="1" applyFont="1" applyBorder="1" applyAlignment="1"/>
    <xf numFmtId="166" fontId="10" fillId="0" borderId="0" xfId="262" applyNumberFormat="1" applyFont="1" applyBorder="1" applyAlignment="1">
      <alignment horizontal="left" wrapText="1"/>
    </xf>
    <xf numFmtId="166" fontId="15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Border="1" applyAlignment="1">
      <alignment horizontal="left" wrapText="1"/>
    </xf>
    <xf numFmtId="166" fontId="14" fillId="0" borderId="0" xfId="262" applyNumberFormat="1" applyFont="1" applyFill="1" applyBorder="1" applyAlignment="1">
      <alignment wrapText="1"/>
    </xf>
    <xf numFmtId="166" fontId="60" fillId="0" borderId="22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166" fontId="64" fillId="0" borderId="0" xfId="262" applyNumberFormat="1" applyFont="1" applyBorder="1" applyAlignment="1">
      <alignment horizontal="left" vertical="top" wrapText="1"/>
    </xf>
    <xf numFmtId="0" fontId="54" fillId="0" borderId="3" xfId="262" applyFont="1" applyFill="1" applyBorder="1" applyAlignment="1"/>
    <xf numFmtId="0" fontId="2" fillId="0" borderId="0" xfId="262" applyFill="1" applyBorder="1" applyAlignment="1"/>
    <xf numFmtId="166" fontId="60" fillId="0" borderId="0" xfId="262" applyNumberFormat="1" applyFont="1" applyBorder="1" applyAlignment="1">
      <alignment wrapText="1"/>
    </xf>
    <xf numFmtId="0" fontId="10" fillId="0" borderId="0" xfId="262" applyFont="1" applyAlignment="1">
      <alignment horizontal="left" wrapText="1"/>
    </xf>
    <xf numFmtId="166" fontId="60" fillId="0" borderId="0" xfId="262" applyNumberFormat="1" applyFont="1" applyFill="1" applyBorder="1" applyAlignment="1">
      <alignment horizontal="left" wrapText="1"/>
    </xf>
    <xf numFmtId="0" fontId="5" fillId="0" borderId="0" xfId="262" applyFont="1" applyBorder="1" applyAlignment="1">
      <alignment horizontal="left"/>
    </xf>
    <xf numFmtId="0" fontId="10" fillId="0" borderId="0" xfId="302" applyFont="1" applyAlignment="1">
      <alignment horizontal="left" wrapText="1"/>
    </xf>
    <xf numFmtId="0" fontId="18" fillId="0" borderId="0" xfId="302" applyFont="1" applyBorder="1" applyAlignment="1">
      <alignment horizontal="left" wrapText="1"/>
    </xf>
    <xf numFmtId="0" fontId="7" fillId="0" borderId="0" xfId="262" applyFont="1" applyAlignment="1">
      <alignment horizontal="left" wrapText="1"/>
    </xf>
    <xf numFmtId="0" fontId="7" fillId="0" borderId="17" xfId="262" applyFont="1" applyBorder="1" applyAlignment="1">
      <alignment horizontal="center" wrapText="1"/>
    </xf>
    <xf numFmtId="0" fontId="7" fillId="0" borderId="0" xfId="262" applyFont="1" applyBorder="1" applyAlignment="1">
      <alignment horizontal="left" wrapText="1"/>
    </xf>
    <xf numFmtId="173" fontId="2" fillId="0" borderId="0" xfId="1164" applyNumberFormat="1" applyFont="1"/>
    <xf numFmtId="173" fontId="7" fillId="0" borderId="0" xfId="1164" applyNumberFormat="1" applyFont="1" applyAlignment="1">
      <alignment horizontal="center" vertical="center" wrapText="1"/>
    </xf>
    <xf numFmtId="173" fontId="5" fillId="0" borderId="0" xfId="1164" applyNumberFormat="1" applyFont="1"/>
    <xf numFmtId="173" fontId="60" fillId="0" borderId="0" xfId="1164" applyNumberFormat="1" applyFont="1" applyFill="1"/>
    <xf numFmtId="173" fontId="9" fillId="0" borderId="0" xfId="1164" applyNumberFormat="1" applyFont="1" applyFill="1" applyAlignment="1"/>
    <xf numFmtId="173" fontId="5" fillId="0" borderId="18" xfId="1164" applyNumberFormat="1" applyFont="1" applyFill="1" applyBorder="1" applyAlignment="1"/>
    <xf numFmtId="173" fontId="5" fillId="0" borderId="0" xfId="1164" applyNumberFormat="1" applyFont="1" applyFill="1" applyBorder="1" applyAlignment="1"/>
    <xf numFmtId="173" fontId="9" fillId="0" borderId="0" xfId="1164" applyNumberFormat="1" applyFont="1" applyAlignment="1"/>
    <xf numFmtId="173" fontId="0" fillId="0" borderId="0" xfId="1164" applyNumberFormat="1" applyFont="1"/>
    <xf numFmtId="166" fontId="60" fillId="0" borderId="0" xfId="262" applyNumberFormat="1" applyFont="1" applyFill="1" applyBorder="1" applyAlignment="1">
      <alignment horizontal="right"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zoomScaleNormal="100" workbookViewId="0">
      <selection activeCell="A2" sqref="A2:D2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customWidth="1"/>
    <col min="6" max="6" width="17.42578125" style="242" customWidth="1"/>
    <col min="7" max="7" width="3.140625" customWidth="1"/>
    <col min="8" max="8" width="16.85546875" customWidth="1"/>
    <col min="12" max="12" width="12.140625" customWidth="1"/>
  </cols>
  <sheetData>
    <row r="1" spans="1:14" x14ac:dyDescent="0.25">
      <c r="A1" s="196" t="s">
        <v>0</v>
      </c>
      <c r="B1" s="196"/>
      <c r="C1" s="196"/>
      <c r="D1" s="196"/>
      <c r="E1" s="135"/>
      <c r="F1" s="195"/>
      <c r="G1" s="195"/>
      <c r="H1" s="195"/>
      <c r="I1" s="1"/>
    </row>
    <row r="2" spans="1:14" ht="39.75" customHeight="1" x14ac:dyDescent="0.25">
      <c r="A2" s="197" t="s">
        <v>134</v>
      </c>
      <c r="B2" s="197"/>
      <c r="C2" s="197"/>
      <c r="D2" s="197"/>
      <c r="E2" s="136"/>
      <c r="F2" s="198" t="s">
        <v>1</v>
      </c>
      <c r="G2" s="198"/>
      <c r="H2" s="198"/>
      <c r="I2" s="1"/>
    </row>
    <row r="3" spans="1:14" x14ac:dyDescent="0.25">
      <c r="A3" s="1"/>
      <c r="B3" s="2"/>
      <c r="C3" s="2"/>
      <c r="D3" s="2"/>
      <c r="E3" s="2"/>
      <c r="F3" s="234"/>
      <c r="G3" s="1"/>
      <c r="H3" s="1"/>
      <c r="I3" s="1"/>
    </row>
    <row r="4" spans="1:14" ht="26.25" x14ac:dyDescent="0.25">
      <c r="A4" s="4"/>
      <c r="B4" s="199"/>
      <c r="C4" s="199"/>
      <c r="D4" s="199"/>
      <c r="E4" s="146" t="s">
        <v>123</v>
      </c>
      <c r="F4" s="235" t="s">
        <v>135</v>
      </c>
      <c r="G4" s="15"/>
      <c r="H4" s="14" t="s">
        <v>136</v>
      </c>
      <c r="I4" s="4"/>
    </row>
    <row r="5" spans="1:14" x14ac:dyDescent="0.25">
      <c r="A5" s="3"/>
      <c r="B5" s="194" t="s">
        <v>3</v>
      </c>
      <c r="C5" s="194"/>
      <c r="D5" s="194"/>
      <c r="E5" s="145"/>
      <c r="F5" s="236"/>
      <c r="G5" s="5"/>
      <c r="H5" s="3"/>
      <c r="I5" s="3"/>
    </row>
    <row r="6" spans="1:14" x14ac:dyDescent="0.25">
      <c r="A6" s="3"/>
      <c r="B6" s="185" t="s">
        <v>4</v>
      </c>
      <c r="C6" s="185"/>
      <c r="D6" s="185"/>
      <c r="E6" s="129"/>
      <c r="F6" s="236"/>
      <c r="G6" s="7"/>
      <c r="H6" s="6"/>
      <c r="I6" s="3"/>
    </row>
    <row r="7" spans="1:14" x14ac:dyDescent="0.25">
      <c r="A7" s="3"/>
      <c r="B7" s="185" t="s">
        <v>5</v>
      </c>
      <c r="C7" s="185"/>
      <c r="D7" s="185"/>
      <c r="E7" s="129">
        <v>11</v>
      </c>
      <c r="F7" s="171">
        <v>24313890</v>
      </c>
      <c r="G7" s="166"/>
      <c r="H7" s="173">
        <v>24825119</v>
      </c>
      <c r="I7" s="6"/>
      <c r="L7" s="117"/>
      <c r="N7" s="117"/>
    </row>
    <row r="8" spans="1:14" x14ac:dyDescent="0.25">
      <c r="A8" s="3"/>
      <c r="B8" s="185" t="s">
        <v>6</v>
      </c>
      <c r="C8" s="185"/>
      <c r="D8" s="185"/>
      <c r="E8" s="129"/>
      <c r="F8" s="171">
        <v>611443</v>
      </c>
      <c r="G8" s="166"/>
      <c r="H8" s="173">
        <v>611443</v>
      </c>
      <c r="I8" s="6"/>
      <c r="L8" s="117"/>
      <c r="N8" s="117"/>
    </row>
    <row r="9" spans="1:14" x14ac:dyDescent="0.25">
      <c r="A9" s="3"/>
      <c r="B9" s="185" t="s">
        <v>7</v>
      </c>
      <c r="C9" s="185"/>
      <c r="D9" s="185"/>
      <c r="E9" s="129"/>
      <c r="F9" s="171">
        <v>49217</v>
      </c>
      <c r="G9" s="166"/>
      <c r="H9" s="173">
        <v>34808</v>
      </c>
      <c r="I9" s="6"/>
      <c r="L9" s="117"/>
      <c r="N9" s="117"/>
    </row>
    <row r="10" spans="1:14" x14ac:dyDescent="0.25">
      <c r="A10" s="3"/>
      <c r="B10" s="185" t="s">
        <v>8</v>
      </c>
      <c r="C10" s="185"/>
      <c r="D10" s="185"/>
      <c r="E10" s="129"/>
      <c r="F10" s="171">
        <v>80933</v>
      </c>
      <c r="G10" s="166"/>
      <c r="H10" s="173">
        <v>78788</v>
      </c>
      <c r="I10" s="6"/>
      <c r="L10" s="117"/>
      <c r="N10" s="117"/>
    </row>
    <row r="11" spans="1:14" x14ac:dyDescent="0.25">
      <c r="A11" s="3"/>
      <c r="B11" s="185" t="s">
        <v>137</v>
      </c>
      <c r="C11" s="185"/>
      <c r="D11" s="185"/>
      <c r="E11" s="129"/>
      <c r="F11" s="171">
        <v>68026</v>
      </c>
      <c r="G11" s="166"/>
      <c r="H11" s="171">
        <v>68026</v>
      </c>
      <c r="I11" s="3"/>
    </row>
    <row r="12" spans="1:14" x14ac:dyDescent="0.25">
      <c r="A12" s="3"/>
      <c r="B12" s="185" t="s">
        <v>10</v>
      </c>
      <c r="C12" s="185"/>
      <c r="D12" s="185"/>
      <c r="E12" s="129"/>
      <c r="F12" s="168">
        <f>SUM(F7:F11)</f>
        <v>25123509</v>
      </c>
      <c r="G12" s="30"/>
      <c r="H12" s="31">
        <f>SUM(H7:H11)</f>
        <v>25618184</v>
      </c>
      <c r="I12" s="10"/>
    </row>
    <row r="13" spans="1:14" x14ac:dyDescent="0.25">
      <c r="A13" s="3"/>
      <c r="B13" s="193"/>
      <c r="C13" s="193"/>
      <c r="D13" s="193"/>
      <c r="E13" s="131"/>
      <c r="F13" s="237"/>
      <c r="G13" s="32"/>
      <c r="H13" s="28"/>
      <c r="I13" s="17"/>
    </row>
    <row r="14" spans="1:14" x14ac:dyDescent="0.25">
      <c r="B14" s="185" t="s">
        <v>11</v>
      </c>
      <c r="C14" s="185"/>
      <c r="D14" s="185"/>
      <c r="E14" s="129"/>
      <c r="F14" s="237"/>
      <c r="G14" s="29"/>
      <c r="H14" s="28"/>
      <c r="I14" s="10"/>
    </row>
    <row r="15" spans="1:14" x14ac:dyDescent="0.25">
      <c r="B15" s="185" t="s">
        <v>12</v>
      </c>
      <c r="C15" s="185"/>
      <c r="D15" s="185"/>
      <c r="E15" s="129">
        <v>13</v>
      </c>
      <c r="F15" s="172">
        <v>9294312</v>
      </c>
      <c r="G15" s="11"/>
      <c r="H15" s="172">
        <v>7476055</v>
      </c>
      <c r="I15" s="21"/>
    </row>
    <row r="16" spans="1:14" x14ac:dyDescent="0.25">
      <c r="B16" s="185" t="s">
        <v>13</v>
      </c>
      <c r="C16" s="185"/>
      <c r="D16" s="185"/>
      <c r="E16" s="129">
        <v>12</v>
      </c>
      <c r="F16" s="172">
        <v>1777101</v>
      </c>
      <c r="G16" s="11"/>
      <c r="H16" s="172">
        <v>2087561</v>
      </c>
      <c r="I16" s="21"/>
    </row>
    <row r="17" spans="2:9" x14ac:dyDescent="0.25">
      <c r="B17" s="185" t="s">
        <v>7</v>
      </c>
      <c r="C17" s="185"/>
      <c r="D17" s="185"/>
      <c r="E17" s="129">
        <v>12</v>
      </c>
      <c r="F17" s="172">
        <v>548028</v>
      </c>
      <c r="G17" s="11"/>
      <c r="H17" s="172">
        <v>921983</v>
      </c>
      <c r="I17" s="21"/>
    </row>
    <row r="18" spans="2:9" x14ac:dyDescent="0.25">
      <c r="B18" s="185" t="s">
        <v>14</v>
      </c>
      <c r="C18" s="185"/>
      <c r="D18" s="185"/>
      <c r="E18" s="129"/>
      <c r="F18" s="172">
        <v>14050079</v>
      </c>
      <c r="G18" s="7"/>
      <c r="H18" s="172">
        <v>9605000</v>
      </c>
      <c r="I18" s="21"/>
    </row>
    <row r="19" spans="2:9" x14ac:dyDescent="0.25">
      <c r="B19" s="185" t="s">
        <v>15</v>
      </c>
      <c r="C19" s="185"/>
      <c r="D19" s="185"/>
      <c r="E19" s="129">
        <v>14</v>
      </c>
      <c r="F19" s="172">
        <v>1257594</v>
      </c>
      <c r="G19" s="7"/>
      <c r="H19" s="172">
        <v>1401745</v>
      </c>
      <c r="I19" s="21"/>
    </row>
    <row r="20" spans="2:9" x14ac:dyDescent="0.25">
      <c r="B20" s="185" t="s">
        <v>9</v>
      </c>
      <c r="C20" s="185"/>
      <c r="D20" s="185"/>
      <c r="E20" s="129"/>
      <c r="F20" s="172">
        <v>581194</v>
      </c>
      <c r="G20" s="7"/>
      <c r="H20" s="172">
        <v>591035</v>
      </c>
      <c r="I20" s="21"/>
    </row>
    <row r="21" spans="2:9" x14ac:dyDescent="0.25">
      <c r="B21" s="185" t="s">
        <v>16</v>
      </c>
      <c r="C21" s="185"/>
      <c r="D21" s="185"/>
      <c r="E21" s="129"/>
      <c r="F21" s="173">
        <v>1117571</v>
      </c>
      <c r="G21" s="7"/>
      <c r="H21" s="173">
        <v>6239260</v>
      </c>
      <c r="I21" s="21"/>
    </row>
    <row r="22" spans="2:9" x14ac:dyDescent="0.25">
      <c r="B22" s="185" t="s">
        <v>17</v>
      </c>
      <c r="C22" s="185"/>
      <c r="D22" s="185"/>
      <c r="E22" s="129"/>
      <c r="F22" s="174">
        <v>1929</v>
      </c>
      <c r="G22" s="7"/>
      <c r="H22" s="173">
        <v>1929</v>
      </c>
      <c r="I22" s="21"/>
    </row>
    <row r="23" spans="2:9" x14ac:dyDescent="0.25">
      <c r="B23" s="185" t="s">
        <v>18</v>
      </c>
      <c r="C23" s="185"/>
      <c r="D23" s="185"/>
      <c r="E23" s="129"/>
      <c r="F23" s="168">
        <f>SUM(F15:F22)</f>
        <v>28627808</v>
      </c>
      <c r="G23" s="30"/>
      <c r="H23" s="31">
        <f>SUM(H15:H22)</f>
        <v>28324568</v>
      </c>
      <c r="I23" s="11"/>
    </row>
    <row r="24" spans="2:9" x14ac:dyDescent="0.25">
      <c r="B24" s="200"/>
      <c r="C24" s="200"/>
      <c r="D24" s="200"/>
      <c r="E24" s="132"/>
      <c r="F24" s="237"/>
      <c r="G24" s="29"/>
      <c r="H24" s="28"/>
      <c r="I24" s="11"/>
    </row>
    <row r="25" spans="2:9" ht="15.75" thickBot="1" x14ac:dyDescent="0.3">
      <c r="B25" s="185" t="s">
        <v>19</v>
      </c>
      <c r="C25" s="185"/>
      <c r="D25" s="185"/>
      <c r="E25" s="129"/>
      <c r="F25" s="175">
        <f>F12+F23</f>
        <v>53751317</v>
      </c>
      <c r="G25" s="30"/>
      <c r="H25" s="33">
        <f>H12+H23</f>
        <v>53942752</v>
      </c>
      <c r="I25" s="11"/>
    </row>
    <row r="26" spans="2:9" ht="15.75" thickTop="1" x14ac:dyDescent="0.25">
      <c r="B26" s="200"/>
      <c r="C26" s="200"/>
      <c r="D26" s="200"/>
      <c r="E26" s="132"/>
      <c r="F26" s="237"/>
      <c r="G26" s="29"/>
      <c r="H26" s="28"/>
      <c r="I26" s="17"/>
    </row>
    <row r="27" spans="2:9" x14ac:dyDescent="0.25">
      <c r="B27" s="194" t="s">
        <v>20</v>
      </c>
      <c r="C27" s="194"/>
      <c r="D27" s="194"/>
      <c r="E27" s="137"/>
      <c r="F27" s="237"/>
      <c r="G27" s="29"/>
      <c r="H27" s="28"/>
      <c r="I27" s="11"/>
    </row>
    <row r="28" spans="2:9" x14ac:dyDescent="0.25">
      <c r="B28" s="185" t="s">
        <v>21</v>
      </c>
      <c r="C28" s="185"/>
      <c r="D28" s="185"/>
      <c r="E28" s="129"/>
      <c r="F28" s="237"/>
      <c r="G28" s="29"/>
      <c r="H28" s="28"/>
      <c r="I28" s="11"/>
    </row>
    <row r="29" spans="2:9" x14ac:dyDescent="0.25">
      <c r="B29" s="185" t="s">
        <v>22</v>
      </c>
      <c r="C29" s="185"/>
      <c r="D29" s="185"/>
      <c r="E29" s="129"/>
      <c r="F29" s="172">
        <v>2787696</v>
      </c>
      <c r="G29" s="7"/>
      <c r="H29" s="172">
        <v>2787696</v>
      </c>
      <c r="I29" s="11"/>
    </row>
    <row r="30" spans="2:9" x14ac:dyDescent="0.25">
      <c r="B30" s="185" t="s">
        <v>23</v>
      </c>
      <c r="C30" s="185"/>
      <c r="D30" s="185"/>
      <c r="E30" s="129"/>
      <c r="F30" s="172">
        <v>-947400</v>
      </c>
      <c r="G30" s="7"/>
      <c r="H30" s="172">
        <v>-947400</v>
      </c>
      <c r="I30" s="11"/>
    </row>
    <row r="31" spans="2:9" x14ac:dyDescent="0.25">
      <c r="B31" s="185" t="s">
        <v>24</v>
      </c>
      <c r="C31" s="185"/>
      <c r="D31" s="185"/>
      <c r="E31" s="129"/>
      <c r="F31" s="172">
        <v>-163364</v>
      </c>
      <c r="G31" s="7"/>
      <c r="H31" s="172">
        <v>-149709</v>
      </c>
      <c r="I31" s="11"/>
    </row>
    <row r="32" spans="2:9" x14ac:dyDescent="0.25">
      <c r="B32" s="185" t="s">
        <v>25</v>
      </c>
      <c r="C32" s="185"/>
      <c r="D32" s="185"/>
      <c r="E32" s="129"/>
      <c r="F32" s="172">
        <v>4031575</v>
      </c>
      <c r="G32" s="7"/>
      <c r="H32" s="172">
        <v>4260845</v>
      </c>
      <c r="I32" s="21"/>
    </row>
    <row r="33" spans="2:9" x14ac:dyDescent="0.25">
      <c r="B33" s="185" t="s">
        <v>26</v>
      </c>
      <c r="C33" s="185"/>
      <c r="D33" s="185"/>
      <c r="E33" s="129"/>
      <c r="F33" s="174">
        <v>12020469</v>
      </c>
      <c r="G33" s="166"/>
      <c r="H33" s="174">
        <v>11824340</v>
      </c>
      <c r="I33" s="19"/>
    </row>
    <row r="34" spans="2:9" x14ac:dyDescent="0.25">
      <c r="B34" s="200"/>
      <c r="C34" s="200"/>
      <c r="D34" s="200"/>
      <c r="E34" s="132"/>
      <c r="F34" s="237"/>
      <c r="G34" s="29"/>
      <c r="H34" s="28"/>
      <c r="I34" s="19"/>
    </row>
    <row r="35" spans="2:9" x14ac:dyDescent="0.25">
      <c r="B35" s="185" t="s">
        <v>27</v>
      </c>
      <c r="C35" s="185"/>
      <c r="D35" s="185"/>
      <c r="E35" s="129"/>
      <c r="F35" s="237">
        <f>SUM(F29:F34)</f>
        <v>17728976</v>
      </c>
      <c r="G35" s="28"/>
      <c r="H35" s="28">
        <f>SUM(H29:H34)</f>
        <v>17775772</v>
      </c>
      <c r="I35" s="11"/>
    </row>
    <row r="36" spans="2:9" x14ac:dyDescent="0.25">
      <c r="B36" s="185" t="s">
        <v>28</v>
      </c>
      <c r="C36" s="185"/>
      <c r="D36" s="185"/>
      <c r="E36" s="129"/>
      <c r="F36" s="168">
        <f>F35</f>
        <v>17728976</v>
      </c>
      <c r="G36" s="30"/>
      <c r="H36" s="31">
        <f>H35</f>
        <v>17775772</v>
      </c>
      <c r="I36" s="11"/>
    </row>
    <row r="37" spans="2:9" x14ac:dyDescent="0.25">
      <c r="B37" s="193"/>
      <c r="C37" s="193"/>
      <c r="D37" s="193"/>
      <c r="E37" s="131"/>
      <c r="F37" s="237"/>
      <c r="G37" s="29"/>
      <c r="H37" s="28"/>
      <c r="I37" s="21"/>
    </row>
    <row r="38" spans="2:9" x14ac:dyDescent="0.25">
      <c r="B38" s="185" t="s">
        <v>29</v>
      </c>
      <c r="C38" s="185"/>
      <c r="D38" s="185"/>
      <c r="E38" s="129"/>
      <c r="F38" s="237"/>
      <c r="G38" s="29"/>
      <c r="H38" s="28"/>
      <c r="I38" s="11"/>
    </row>
    <row r="39" spans="2:9" x14ac:dyDescent="0.25">
      <c r="B39" s="185" t="s">
        <v>30</v>
      </c>
      <c r="C39" s="185"/>
      <c r="D39" s="185"/>
      <c r="E39" s="129">
        <v>15</v>
      </c>
      <c r="F39" s="173">
        <v>6501205</v>
      </c>
      <c r="G39" s="7"/>
      <c r="H39" s="166">
        <v>8114318</v>
      </c>
      <c r="I39" s="11"/>
    </row>
    <row r="40" spans="2:9" x14ac:dyDescent="0.25">
      <c r="B40" s="185" t="s">
        <v>31</v>
      </c>
      <c r="C40" s="185"/>
      <c r="D40" s="185"/>
      <c r="E40" s="129"/>
      <c r="F40" s="173"/>
      <c r="G40" s="7"/>
      <c r="H40" s="166"/>
      <c r="I40" s="11"/>
    </row>
    <row r="41" spans="2:9" x14ac:dyDescent="0.25">
      <c r="B41" s="185" t="s">
        <v>32</v>
      </c>
      <c r="C41" s="185"/>
      <c r="D41" s="185"/>
      <c r="E41" s="129"/>
      <c r="F41" s="173">
        <v>3689061</v>
      </c>
      <c r="G41" s="7"/>
      <c r="H41" s="166">
        <v>3689061</v>
      </c>
      <c r="I41" s="11"/>
    </row>
    <row r="42" spans="2:9" x14ac:dyDescent="0.25">
      <c r="B42" s="187" t="s">
        <v>33</v>
      </c>
      <c r="C42" s="187"/>
      <c r="D42" s="187"/>
      <c r="E42" s="130"/>
      <c r="F42" s="237">
        <v>733183</v>
      </c>
      <c r="G42" s="30"/>
      <c r="H42" s="28">
        <v>743095</v>
      </c>
      <c r="I42" s="11"/>
    </row>
    <row r="43" spans="2:9" x14ac:dyDescent="0.25">
      <c r="B43" s="187" t="s">
        <v>34</v>
      </c>
      <c r="C43" s="187"/>
      <c r="D43" s="187"/>
      <c r="E43" s="130"/>
      <c r="F43" s="168">
        <f>SUM(F39:F42)</f>
        <v>10923449</v>
      </c>
      <c r="G43" s="30"/>
      <c r="H43" s="31">
        <f>SUM(H39:H42)</f>
        <v>12546474</v>
      </c>
      <c r="I43" s="11"/>
    </row>
    <row r="44" spans="2:9" x14ac:dyDescent="0.25">
      <c r="B44" s="186"/>
      <c r="C44" s="186"/>
      <c r="D44" s="186"/>
      <c r="E44" s="134"/>
      <c r="F44" s="237"/>
      <c r="G44" s="30"/>
      <c r="H44" s="28"/>
      <c r="I44" s="11"/>
    </row>
    <row r="45" spans="2:9" x14ac:dyDescent="0.25">
      <c r="B45" s="187" t="s">
        <v>35</v>
      </c>
      <c r="C45" s="187"/>
      <c r="D45" s="187"/>
      <c r="E45" s="130"/>
      <c r="F45" s="237"/>
      <c r="G45" s="30"/>
      <c r="H45" s="28"/>
      <c r="I45" s="11"/>
    </row>
    <row r="46" spans="2:9" x14ac:dyDescent="0.25">
      <c r="B46" s="187" t="s">
        <v>33</v>
      </c>
      <c r="C46" s="187"/>
      <c r="D46" s="187"/>
      <c r="E46" s="130">
        <v>16</v>
      </c>
      <c r="F46" s="172">
        <v>9436732</v>
      </c>
      <c r="G46" s="166"/>
      <c r="H46" s="11">
        <v>7677786</v>
      </c>
      <c r="I46" s="11"/>
    </row>
    <row r="47" spans="2:9" x14ac:dyDescent="0.25">
      <c r="B47" s="187" t="s">
        <v>36</v>
      </c>
      <c r="C47" s="187"/>
      <c r="D47" s="187"/>
      <c r="E47" s="130">
        <v>15</v>
      </c>
      <c r="F47" s="172">
        <v>14268708</v>
      </c>
      <c r="G47" s="166"/>
      <c r="H47" s="11">
        <v>14702713</v>
      </c>
      <c r="I47" s="21"/>
    </row>
    <row r="48" spans="2:9" x14ac:dyDescent="0.25">
      <c r="B48" s="187" t="s">
        <v>111</v>
      </c>
      <c r="C48" s="187"/>
      <c r="D48" s="187"/>
      <c r="E48" s="130"/>
      <c r="F48" s="172"/>
      <c r="G48" s="166"/>
      <c r="H48" s="11"/>
      <c r="I48" s="21"/>
    </row>
    <row r="49" spans="2:9" x14ac:dyDescent="0.25">
      <c r="B49" s="157" t="s">
        <v>125</v>
      </c>
      <c r="C49" s="157"/>
      <c r="D49" s="157"/>
      <c r="E49" s="157"/>
      <c r="F49" s="172">
        <v>45103</v>
      </c>
      <c r="G49" s="166"/>
      <c r="H49" s="11">
        <v>45678</v>
      </c>
      <c r="I49" s="21"/>
    </row>
    <row r="50" spans="2:9" x14ac:dyDescent="0.25">
      <c r="B50" s="187" t="s">
        <v>37</v>
      </c>
      <c r="C50" s="187"/>
      <c r="D50" s="187"/>
      <c r="E50" s="130">
        <v>17</v>
      </c>
      <c r="F50" s="172">
        <v>848259</v>
      </c>
      <c r="G50" s="166"/>
      <c r="H50" s="11">
        <v>759674</v>
      </c>
      <c r="I50" s="21"/>
    </row>
    <row r="51" spans="2:9" ht="28.5" customHeight="1" x14ac:dyDescent="0.25">
      <c r="B51" s="187" t="s">
        <v>38</v>
      </c>
      <c r="C51" s="187"/>
      <c r="D51" s="187"/>
      <c r="E51" s="130">
        <v>18</v>
      </c>
      <c r="F51" s="174">
        <v>500090</v>
      </c>
      <c r="G51" s="166"/>
      <c r="H51" s="167">
        <v>434655</v>
      </c>
      <c r="I51" s="21"/>
    </row>
    <row r="52" spans="2:9" x14ac:dyDescent="0.25">
      <c r="B52" s="185" t="s">
        <v>39</v>
      </c>
      <c r="C52" s="185"/>
      <c r="D52" s="185"/>
      <c r="E52" s="129"/>
      <c r="F52" s="168">
        <f>SUM(F46:F51)</f>
        <v>25098892</v>
      </c>
      <c r="G52" s="30"/>
      <c r="H52" s="31">
        <f>SUM(H46:H51)</f>
        <v>23620506</v>
      </c>
      <c r="I52" s="21"/>
    </row>
    <row r="53" spans="2:9" x14ac:dyDescent="0.25">
      <c r="B53" s="185"/>
      <c r="C53" s="185"/>
      <c r="D53" s="185"/>
      <c r="E53" s="129"/>
      <c r="F53" s="237"/>
      <c r="G53" s="29"/>
      <c r="H53" s="28"/>
      <c r="I53" s="21"/>
    </row>
    <row r="54" spans="2:9" ht="15.75" thickBot="1" x14ac:dyDescent="0.3">
      <c r="B54" s="185" t="s">
        <v>40</v>
      </c>
      <c r="C54" s="185"/>
      <c r="D54" s="185"/>
      <c r="E54" s="129"/>
      <c r="F54" s="175">
        <f>F36+F43+F52</f>
        <v>53751317</v>
      </c>
      <c r="G54" s="30"/>
      <c r="H54" s="33">
        <f>H36+H43+H52</f>
        <v>53942752</v>
      </c>
      <c r="I54" s="11"/>
    </row>
    <row r="55" spans="2:9" ht="15.75" thickTop="1" x14ac:dyDescent="0.25">
      <c r="B55" s="184" t="s">
        <v>41</v>
      </c>
      <c r="C55" s="184"/>
      <c r="D55" s="184"/>
      <c r="E55" s="133"/>
      <c r="F55" s="237">
        <v>5630.0494223215865</v>
      </c>
      <c r="G55" s="34"/>
      <c r="H55" s="28">
        <v>5621.1755595372824</v>
      </c>
      <c r="I55" s="11"/>
    </row>
    <row r="56" spans="2:9" x14ac:dyDescent="0.25">
      <c r="B56" s="184" t="s">
        <v>42</v>
      </c>
      <c r="C56" s="184"/>
      <c r="D56" s="184"/>
      <c r="E56" s="133"/>
      <c r="F56" s="237">
        <v>1200</v>
      </c>
      <c r="G56" s="34"/>
      <c r="H56" s="28">
        <v>1200</v>
      </c>
      <c r="I56" s="11"/>
    </row>
    <row r="57" spans="2:9" x14ac:dyDescent="0.25">
      <c r="B57" s="25"/>
      <c r="C57" s="25"/>
      <c r="D57" s="25"/>
      <c r="E57" s="25"/>
      <c r="F57" s="172"/>
      <c r="G57" s="20"/>
      <c r="H57" s="11"/>
      <c r="I57" s="1"/>
    </row>
    <row r="58" spans="2:9" x14ac:dyDescent="0.25">
      <c r="B58" s="190" t="s">
        <v>43</v>
      </c>
      <c r="C58" s="190"/>
      <c r="D58" s="190"/>
      <c r="E58" s="138"/>
      <c r="F58" s="238">
        <f>F54-F25</f>
        <v>0</v>
      </c>
      <c r="G58" s="170"/>
      <c r="H58" s="169">
        <f>H54-H25</f>
        <v>0</v>
      </c>
      <c r="I58" s="1"/>
    </row>
    <row r="59" spans="2:9" x14ac:dyDescent="0.25">
      <c r="B59" s="26"/>
      <c r="C59" s="13"/>
      <c r="D59" s="26"/>
      <c r="E59" s="26"/>
      <c r="F59" s="239"/>
      <c r="G59" s="27"/>
      <c r="H59" s="16"/>
      <c r="I59" s="1"/>
    </row>
    <row r="60" spans="2:9" ht="26.25" customHeight="1" x14ac:dyDescent="0.25">
      <c r="B60" s="188" t="s">
        <v>132</v>
      </c>
      <c r="C60" s="188"/>
      <c r="D60" s="120" t="s">
        <v>44</v>
      </c>
      <c r="E60" s="120"/>
      <c r="F60" s="191" t="s">
        <v>133</v>
      </c>
      <c r="G60" s="192"/>
      <c r="H60" s="192"/>
      <c r="I60" s="22"/>
    </row>
    <row r="61" spans="2:9" ht="26.25" customHeight="1" x14ac:dyDescent="0.25">
      <c r="B61" s="189" t="s">
        <v>112</v>
      </c>
      <c r="C61" s="189"/>
      <c r="D61" s="27" t="s">
        <v>45</v>
      </c>
      <c r="E61" s="27"/>
      <c r="F61" s="240" t="s">
        <v>126</v>
      </c>
      <c r="G61" s="27"/>
      <c r="H61" s="16"/>
      <c r="I61" s="22"/>
    </row>
    <row r="62" spans="2:9" x14ac:dyDescent="0.25">
      <c r="C62" s="8"/>
      <c r="D62" s="27" t="s">
        <v>46</v>
      </c>
      <c r="E62" s="27"/>
      <c r="F62" s="241"/>
      <c r="G62" s="9"/>
      <c r="H62" s="12"/>
      <c r="I62" s="1"/>
    </row>
    <row r="63" spans="2:9" x14ac:dyDescent="0.25">
      <c r="B63" s="23"/>
      <c r="C63" s="23" t="s">
        <v>47</v>
      </c>
      <c r="D63" s="24" t="s">
        <v>47</v>
      </c>
      <c r="E63" s="24"/>
      <c r="F63" s="234"/>
      <c r="G63" s="1"/>
      <c r="H63" s="1"/>
      <c r="I63" s="22"/>
    </row>
    <row r="64" spans="2:9" x14ac:dyDescent="0.25">
      <c r="B64" s="1"/>
      <c r="C64" s="1"/>
      <c r="D64" s="1"/>
      <c r="E64" s="1"/>
      <c r="F64" s="234"/>
      <c r="G64" s="1"/>
      <c r="H64" s="1"/>
      <c r="I64" s="1"/>
    </row>
  </sheetData>
  <mergeCells count="60">
    <mergeCell ref="B39:D39"/>
    <mergeCell ref="B36:D36"/>
    <mergeCell ref="B40:D40"/>
    <mergeCell ref="B45:D45"/>
    <mergeCell ref="B31:D31"/>
    <mergeCell ref="B33:D33"/>
    <mergeCell ref="B37:D37"/>
    <mergeCell ref="B38:D38"/>
    <mergeCell ref="B34:D34"/>
    <mergeCell ref="B35:D35"/>
    <mergeCell ref="B32:D32"/>
    <mergeCell ref="B16:D16"/>
    <mergeCell ref="B17:D17"/>
    <mergeCell ref="B28:D28"/>
    <mergeCell ref="B24:D24"/>
    <mergeCell ref="B26:D26"/>
    <mergeCell ref="B25:D25"/>
    <mergeCell ref="B21:D21"/>
    <mergeCell ref="B23:D23"/>
    <mergeCell ref="F1:H1"/>
    <mergeCell ref="B7:D7"/>
    <mergeCell ref="A1:D1"/>
    <mergeCell ref="A2:D2"/>
    <mergeCell ref="B6:D6"/>
    <mergeCell ref="F2:H2"/>
    <mergeCell ref="B5:D5"/>
    <mergeCell ref="B4:D4"/>
    <mergeCell ref="B8:D8"/>
    <mergeCell ref="B30:D30"/>
    <mergeCell ref="B18:D18"/>
    <mergeCell ref="B9:D9"/>
    <mergeCell ref="B19:D19"/>
    <mergeCell ref="B10:D10"/>
    <mergeCell ref="B11:D11"/>
    <mergeCell ref="B12:D12"/>
    <mergeCell ref="B13:D13"/>
    <mergeCell ref="B27:D27"/>
    <mergeCell ref="B22:D22"/>
    <mergeCell ref="B20:D20"/>
    <mergeCell ref="B14:D14"/>
    <mergeCell ref="B29:D29"/>
    <mergeCell ref="B15:D15"/>
    <mergeCell ref="B60:C60"/>
    <mergeCell ref="B61:C61"/>
    <mergeCell ref="B58:D58"/>
    <mergeCell ref="F60:H60"/>
    <mergeCell ref="B56:D56"/>
    <mergeCell ref="B55:D55"/>
    <mergeCell ref="B41:D41"/>
    <mergeCell ref="B44:D44"/>
    <mergeCell ref="B42:D42"/>
    <mergeCell ref="B43:D43"/>
    <mergeCell ref="B54:D54"/>
    <mergeCell ref="B51:D51"/>
    <mergeCell ref="B53:D53"/>
    <mergeCell ref="B52:D52"/>
    <mergeCell ref="B48:D48"/>
    <mergeCell ref="B46:D46"/>
    <mergeCell ref="B50:D50"/>
    <mergeCell ref="B47:D47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topLeftCell="A4" zoomScaleNormal="100" workbookViewId="0">
      <selection activeCell="E26" sqref="E26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7.57031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207" t="s">
        <v>0</v>
      </c>
      <c r="C1" s="207"/>
      <c r="D1" s="207"/>
      <c r="E1" s="207"/>
      <c r="F1" s="207"/>
      <c r="G1" s="35"/>
      <c r="H1" s="35"/>
      <c r="I1" s="35"/>
    </row>
    <row r="2" spans="2:9" ht="39.75" customHeight="1" x14ac:dyDescent="0.25">
      <c r="B2" s="210" t="s">
        <v>138</v>
      </c>
      <c r="C2" s="210"/>
      <c r="D2" s="210"/>
      <c r="E2" s="210"/>
      <c r="F2" s="209" t="s">
        <v>1</v>
      </c>
      <c r="G2" s="209"/>
      <c r="H2" s="209"/>
      <c r="I2" s="50"/>
    </row>
    <row r="3" spans="2:9" ht="15" customHeight="1" x14ac:dyDescent="0.25">
      <c r="B3" s="206"/>
      <c r="C3" s="206"/>
      <c r="D3" s="206"/>
      <c r="E3" s="206"/>
      <c r="F3" s="41"/>
      <c r="G3" s="41"/>
      <c r="H3" s="51"/>
      <c r="I3" s="41"/>
    </row>
    <row r="4" spans="2:9" ht="39.75" customHeight="1" x14ac:dyDescent="0.25">
      <c r="B4" s="211"/>
      <c r="C4" s="211"/>
      <c r="D4" s="211"/>
      <c r="E4" s="112" t="s">
        <v>2</v>
      </c>
      <c r="F4" s="116" t="s">
        <v>139</v>
      </c>
      <c r="G4" s="116"/>
      <c r="H4" s="115" t="s">
        <v>140</v>
      </c>
      <c r="I4" s="47"/>
    </row>
    <row r="5" spans="2:9" ht="22.5" customHeight="1" x14ac:dyDescent="0.25">
      <c r="B5" s="212"/>
      <c r="C5" s="212"/>
      <c r="D5" s="212"/>
      <c r="E5" s="53"/>
      <c r="F5" s="54"/>
      <c r="G5" s="55"/>
      <c r="H5" s="56"/>
      <c r="I5" s="42"/>
    </row>
    <row r="6" spans="2:9" ht="20.100000000000001" customHeight="1" x14ac:dyDescent="0.25">
      <c r="B6" s="202" t="s">
        <v>48</v>
      </c>
      <c r="C6" s="202"/>
      <c r="D6" s="202"/>
      <c r="E6" s="57">
        <v>4</v>
      </c>
      <c r="F6" s="62">
        <v>11925443</v>
      </c>
      <c r="G6" s="55"/>
      <c r="H6" s="159">
        <v>10285442</v>
      </c>
      <c r="I6" s="43"/>
    </row>
    <row r="7" spans="2:9" ht="20.100000000000001" customHeight="1" x14ac:dyDescent="0.25">
      <c r="B7" s="202" t="s">
        <v>49</v>
      </c>
      <c r="C7" s="202"/>
      <c r="D7" s="202"/>
      <c r="E7" s="57">
        <v>5</v>
      </c>
      <c r="F7" s="59">
        <v>-7538611</v>
      </c>
      <c r="G7" s="60"/>
      <c r="H7" s="160">
        <v>-6817469</v>
      </c>
      <c r="I7" s="43"/>
    </row>
    <row r="8" spans="2:9" ht="20.100000000000001" customHeight="1" x14ac:dyDescent="0.25">
      <c r="B8" s="202" t="s">
        <v>50</v>
      </c>
      <c r="C8" s="202"/>
      <c r="D8" s="202"/>
      <c r="E8" s="61"/>
      <c r="F8" s="73">
        <f>SUM(F6:F7)</f>
        <v>4386832</v>
      </c>
      <c r="G8" s="64"/>
      <c r="H8" s="73">
        <f>SUM(H6:H7)</f>
        <v>3467973</v>
      </c>
      <c r="I8" s="43"/>
    </row>
    <row r="9" spans="2:9" ht="20.100000000000001" customHeight="1" x14ac:dyDescent="0.25">
      <c r="B9" s="202" t="s">
        <v>51</v>
      </c>
      <c r="C9" s="202"/>
      <c r="D9" s="202"/>
      <c r="E9" s="57">
        <v>6</v>
      </c>
      <c r="F9" s="62">
        <v>-2060849</v>
      </c>
      <c r="G9" s="55"/>
      <c r="H9" s="159">
        <v>-1687005</v>
      </c>
      <c r="I9" s="43"/>
    </row>
    <row r="10" spans="2:9" ht="20.100000000000001" customHeight="1" x14ac:dyDescent="0.25">
      <c r="B10" s="202" t="s">
        <v>52</v>
      </c>
      <c r="C10" s="202"/>
      <c r="D10" s="202"/>
      <c r="E10" s="57">
        <v>7</v>
      </c>
      <c r="F10" s="59">
        <v>-1164202</v>
      </c>
      <c r="G10" s="55"/>
      <c r="H10" s="161">
        <v>-1003744</v>
      </c>
      <c r="I10" s="43"/>
    </row>
    <row r="11" spans="2:9" ht="20.100000000000001" customHeight="1" x14ac:dyDescent="0.25">
      <c r="B11" s="203" t="s">
        <v>53</v>
      </c>
      <c r="C11" s="203"/>
      <c r="D11" s="203"/>
      <c r="E11" s="57"/>
      <c r="F11" s="63">
        <f>SUM(F8:F10)</f>
        <v>1161781</v>
      </c>
      <c r="G11" s="64"/>
      <c r="H11" s="63">
        <f>SUM(H8:H10)</f>
        <v>777224</v>
      </c>
      <c r="I11" s="49"/>
    </row>
    <row r="12" spans="2:9" ht="20.100000000000001" customHeight="1" x14ac:dyDescent="0.25">
      <c r="B12" s="202" t="s">
        <v>54</v>
      </c>
      <c r="C12" s="202"/>
      <c r="D12" s="202"/>
      <c r="E12" s="57">
        <v>8</v>
      </c>
      <c r="F12" s="62">
        <v>-539758</v>
      </c>
      <c r="G12" s="55"/>
      <c r="H12" s="159">
        <v>-452835</v>
      </c>
      <c r="I12" s="43"/>
    </row>
    <row r="13" spans="2:9" ht="20.100000000000001" customHeight="1" x14ac:dyDescent="0.25">
      <c r="B13" s="202" t="s">
        <v>55</v>
      </c>
      <c r="C13" s="202"/>
      <c r="D13" s="202"/>
      <c r="E13" s="57"/>
      <c r="F13" s="62">
        <v>-584741</v>
      </c>
      <c r="G13" s="55"/>
      <c r="H13" s="159">
        <v>-62102</v>
      </c>
      <c r="I13" s="43"/>
    </row>
    <row r="14" spans="2:9" ht="20.100000000000001" customHeight="1" x14ac:dyDescent="0.25">
      <c r="B14" s="202" t="s">
        <v>56</v>
      </c>
      <c r="C14" s="202"/>
      <c r="D14" s="202"/>
      <c r="E14" s="57"/>
      <c r="F14" s="62">
        <v>93793</v>
      </c>
      <c r="G14" s="55"/>
      <c r="H14" s="159">
        <v>16203</v>
      </c>
      <c r="I14" s="43"/>
    </row>
    <row r="15" spans="2:9" ht="20.100000000000001" customHeight="1" x14ac:dyDescent="0.25">
      <c r="B15" s="202" t="s">
        <v>57</v>
      </c>
      <c r="C15" s="202"/>
      <c r="D15" s="202"/>
      <c r="E15" s="57">
        <v>9</v>
      </c>
      <c r="F15" s="59">
        <v>58631</v>
      </c>
      <c r="G15" s="74"/>
      <c r="H15" s="159">
        <v>13273</v>
      </c>
      <c r="I15" s="43"/>
    </row>
    <row r="16" spans="2:9" ht="32.25" customHeight="1" thickBot="1" x14ac:dyDescent="0.3">
      <c r="B16" s="202" t="s">
        <v>58</v>
      </c>
      <c r="C16" s="202"/>
      <c r="D16" s="202"/>
      <c r="E16" s="57"/>
      <c r="F16" s="75">
        <f>SUM(F11:F15)</f>
        <v>189706</v>
      </c>
      <c r="G16" s="66"/>
      <c r="H16" s="75">
        <f>SUM(H11:H15)</f>
        <v>291763</v>
      </c>
      <c r="I16" s="43"/>
    </row>
    <row r="17" spans="2:9" ht="20.100000000000001" customHeight="1" x14ac:dyDescent="0.25">
      <c r="B17" s="201" t="s">
        <v>59</v>
      </c>
      <c r="C17" s="201"/>
      <c r="D17" s="201"/>
      <c r="E17" s="65"/>
      <c r="F17" s="62">
        <v>-123932</v>
      </c>
      <c r="G17" s="66"/>
      <c r="H17" s="159">
        <v>-241847</v>
      </c>
      <c r="I17" s="43"/>
    </row>
    <row r="18" spans="2:9" ht="20.100000000000001" customHeight="1" x14ac:dyDescent="0.25">
      <c r="B18" s="201" t="s">
        <v>60</v>
      </c>
      <c r="C18" s="201"/>
      <c r="D18" s="201"/>
      <c r="E18" s="57"/>
      <c r="F18" s="62">
        <f>F16+F17</f>
        <v>65774</v>
      </c>
      <c r="G18" s="58"/>
      <c r="H18" s="62">
        <f>H16+H17</f>
        <v>49916</v>
      </c>
      <c r="I18" s="43"/>
    </row>
    <row r="19" spans="2:9" ht="20.100000000000001" customHeight="1" x14ac:dyDescent="0.25">
      <c r="B19" s="201" t="s">
        <v>61</v>
      </c>
      <c r="C19" s="201"/>
      <c r="D19" s="201"/>
      <c r="E19" s="57"/>
      <c r="F19" s="62"/>
      <c r="G19" s="58"/>
      <c r="H19" s="162"/>
      <c r="I19" s="43"/>
    </row>
    <row r="20" spans="2:9" ht="20.100000000000001" customHeight="1" x14ac:dyDescent="0.25">
      <c r="B20" s="202" t="s">
        <v>62</v>
      </c>
      <c r="C20" s="202"/>
      <c r="D20" s="202"/>
      <c r="E20" s="57"/>
      <c r="F20" s="62">
        <v>-54333</v>
      </c>
      <c r="G20" s="58"/>
      <c r="H20" s="162">
        <v>-33495</v>
      </c>
      <c r="I20" s="43"/>
    </row>
    <row r="21" spans="2:9" ht="20.100000000000001" customHeight="1" thickBot="1" x14ac:dyDescent="0.3">
      <c r="B21" t="s">
        <v>113</v>
      </c>
      <c r="E21" s="57"/>
      <c r="F21" s="76">
        <f>SUM(F20)</f>
        <v>-54333</v>
      </c>
      <c r="G21" s="66"/>
      <c r="H21" s="76">
        <f>SUM(H20+H19)</f>
        <v>-33495</v>
      </c>
      <c r="I21" s="43"/>
    </row>
    <row r="22" spans="2:9" ht="20.100000000000001" customHeight="1" thickTop="1" x14ac:dyDescent="0.25">
      <c r="B22" s="202" t="s">
        <v>63</v>
      </c>
      <c r="C22" s="202"/>
      <c r="D22" s="202"/>
      <c r="E22" s="57"/>
      <c r="F22" s="62">
        <f>F18+F21</f>
        <v>11441</v>
      </c>
      <c r="G22" s="74"/>
      <c r="H22" s="58">
        <f>H18+H21</f>
        <v>16421</v>
      </c>
      <c r="I22" s="43"/>
    </row>
    <row r="23" spans="2:9" ht="20.100000000000001" customHeight="1" x14ac:dyDescent="0.25">
      <c r="B23" s="202"/>
      <c r="C23" s="202"/>
      <c r="D23" s="202"/>
      <c r="E23" s="57"/>
      <c r="F23" s="62"/>
      <c r="G23" s="66"/>
      <c r="H23" s="62"/>
      <c r="I23" s="43"/>
    </row>
    <row r="24" spans="2:9" ht="20.100000000000001" customHeight="1" x14ac:dyDescent="0.25">
      <c r="B24" s="208"/>
      <c r="C24" s="208"/>
      <c r="D24" s="208"/>
      <c r="E24" s="57"/>
      <c r="F24" s="67"/>
      <c r="G24" s="74"/>
      <c r="H24" s="68"/>
      <c r="I24" s="43"/>
    </row>
    <row r="25" spans="2:9" ht="20.100000000000001" customHeight="1" x14ac:dyDescent="0.25">
      <c r="B25" s="208" t="s">
        <v>64</v>
      </c>
      <c r="C25" s="208"/>
      <c r="D25" s="208"/>
      <c r="E25" s="57">
        <v>10</v>
      </c>
      <c r="F25" s="62">
        <v>20.983112445033139</v>
      </c>
      <c r="G25" s="58"/>
      <c r="H25" s="56">
        <v>15.855051868152392</v>
      </c>
      <c r="I25" s="43"/>
    </row>
    <row r="26" spans="2:9" x14ac:dyDescent="0.25">
      <c r="B26" s="36"/>
      <c r="C26" s="36"/>
      <c r="D26" s="36"/>
      <c r="E26" s="38"/>
      <c r="F26" s="42"/>
      <c r="G26" s="40"/>
      <c r="H26" s="43"/>
      <c r="I26" s="40"/>
    </row>
    <row r="27" spans="2:9" ht="15.75" x14ac:dyDescent="0.25">
      <c r="B27" s="204" t="s">
        <v>43</v>
      </c>
      <c r="C27" s="204"/>
      <c r="D27" s="204"/>
      <c r="E27" s="44"/>
      <c r="F27" s="45"/>
      <c r="G27" s="35"/>
      <c r="H27" s="35"/>
      <c r="I27" s="52"/>
    </row>
    <row r="28" spans="2:9" x14ac:dyDescent="0.25">
      <c r="B28" s="36"/>
      <c r="C28" s="36"/>
      <c r="D28" s="36"/>
      <c r="E28" s="44"/>
      <c r="F28" s="45"/>
      <c r="G28" s="35"/>
      <c r="H28" s="35"/>
      <c r="I28" s="35"/>
    </row>
    <row r="29" spans="2:9" ht="15.75" x14ac:dyDescent="0.25">
      <c r="B29" s="69"/>
      <c r="C29" s="46"/>
      <c r="D29" s="69"/>
      <c r="E29" s="46"/>
      <c r="F29" s="70"/>
      <c r="G29" s="71"/>
      <c r="H29" s="48"/>
      <c r="I29" s="52"/>
    </row>
    <row r="30" spans="2:9" x14ac:dyDescent="0.25">
      <c r="B30" s="188" t="s">
        <v>132</v>
      </c>
      <c r="C30" s="188"/>
      <c r="D30" s="205" t="s">
        <v>44</v>
      </c>
      <c r="E30" s="205"/>
      <c r="F30" s="191" t="s">
        <v>133</v>
      </c>
      <c r="G30" s="192"/>
      <c r="H30" s="192"/>
      <c r="I30" s="37"/>
    </row>
    <row r="31" spans="2:9" ht="15.75" x14ac:dyDescent="0.25">
      <c r="B31" s="189" t="s">
        <v>112</v>
      </c>
      <c r="C31" s="189"/>
      <c r="D31" s="71" t="s">
        <v>45</v>
      </c>
      <c r="E31" s="46"/>
      <c r="F31" s="18" t="s">
        <v>127</v>
      </c>
      <c r="G31" s="27"/>
      <c r="H31" s="16"/>
      <c r="I31" s="52"/>
    </row>
    <row r="32" spans="2:9" x14ac:dyDescent="0.25">
      <c r="B32" s="72"/>
      <c r="C32" s="35"/>
      <c r="D32" s="71" t="s">
        <v>46</v>
      </c>
      <c r="E32" s="35"/>
      <c r="F32" s="39"/>
      <c r="G32" s="35"/>
      <c r="H32" s="35"/>
      <c r="I32" s="35"/>
    </row>
  </sheetData>
  <mergeCells count="30">
    <mergeCell ref="B3:E3"/>
    <mergeCell ref="B1:F1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  <mergeCell ref="F30:H30"/>
    <mergeCell ref="B30:C30"/>
    <mergeCell ref="B27:D27"/>
    <mergeCell ref="D30:E30"/>
    <mergeCell ref="B14:D14"/>
    <mergeCell ref="B17:D17"/>
    <mergeCell ref="B31:C31"/>
    <mergeCell ref="B19:D19"/>
    <mergeCell ref="B15:D15"/>
    <mergeCell ref="B10:D10"/>
    <mergeCell ref="B18:D18"/>
    <mergeCell ref="B11:D11"/>
    <mergeCell ref="B16:D16"/>
    <mergeCell ref="B12:D12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"/>
  <sheetViews>
    <sheetView zoomScaleNormal="100" workbookViewId="0">
      <selection activeCell="A2" sqref="A2:C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" style="122" customWidth="1"/>
    <col min="5" max="5" width="5.42578125" style="122" customWidth="1"/>
    <col min="6" max="6" width="16.5703125" style="122" customWidth="1"/>
    <col min="11" max="11" width="11" bestFit="1" customWidth="1"/>
  </cols>
  <sheetData>
    <row r="1" spans="1:6" x14ac:dyDescent="0.25">
      <c r="A1" s="226" t="s">
        <v>0</v>
      </c>
      <c r="B1" s="226"/>
      <c r="C1" s="226"/>
      <c r="D1" s="150"/>
      <c r="E1" s="150"/>
      <c r="F1" s="150"/>
    </row>
    <row r="2" spans="1:6" ht="38.25" customHeight="1" x14ac:dyDescent="0.25">
      <c r="A2" s="216" t="s">
        <v>141</v>
      </c>
      <c r="B2" s="216"/>
      <c r="C2" s="216"/>
      <c r="D2" s="215" t="s">
        <v>1</v>
      </c>
      <c r="E2" s="215"/>
      <c r="F2" s="215"/>
    </row>
    <row r="3" spans="1:6" ht="34.5" customHeight="1" x14ac:dyDescent="0.25">
      <c r="A3" s="217" t="s">
        <v>65</v>
      </c>
      <c r="B3" s="217"/>
      <c r="C3" s="217"/>
      <c r="D3" s="100" t="str">
        <f>ОПУ!F4</f>
        <v>3 месяцев 2019</v>
      </c>
      <c r="E3" s="151"/>
      <c r="F3" s="100" t="str">
        <f>ОПУ!H4</f>
        <v>3 месяцев 2018</v>
      </c>
    </row>
    <row r="4" spans="1:6" ht="27.75" customHeight="1" x14ac:dyDescent="0.25">
      <c r="A4" s="98"/>
      <c r="B4" s="218" t="s">
        <v>66</v>
      </c>
      <c r="C4" s="218"/>
      <c r="D4" s="176">
        <v>189706</v>
      </c>
      <c r="E4" s="101"/>
      <c r="F4" s="163">
        <v>291763</v>
      </c>
    </row>
    <row r="5" spans="1:6" x14ac:dyDescent="0.25">
      <c r="A5" s="218" t="s">
        <v>67</v>
      </c>
      <c r="B5" s="218"/>
      <c r="C5" s="218"/>
      <c r="D5" s="176"/>
      <c r="E5" s="101"/>
      <c r="F5" s="101"/>
    </row>
    <row r="6" spans="1:6" ht="15" customHeight="1" x14ac:dyDescent="0.25">
      <c r="A6" s="98"/>
      <c r="B6" s="98"/>
      <c r="C6" s="141" t="s">
        <v>68</v>
      </c>
      <c r="D6" s="176">
        <v>572182</v>
      </c>
      <c r="E6" s="101"/>
      <c r="F6" s="163">
        <v>474841</v>
      </c>
    </row>
    <row r="7" spans="1:6" ht="15" customHeight="1" x14ac:dyDescent="0.25">
      <c r="A7" s="98"/>
      <c r="B7" s="98"/>
      <c r="C7" s="141" t="s">
        <v>69</v>
      </c>
      <c r="D7" s="176">
        <v>539758</v>
      </c>
      <c r="E7" s="101"/>
      <c r="F7" s="163">
        <v>452835</v>
      </c>
    </row>
    <row r="8" spans="1:6" ht="15" customHeight="1" x14ac:dyDescent="0.25">
      <c r="A8" s="98"/>
      <c r="B8" s="98"/>
      <c r="C8" s="141" t="s">
        <v>70</v>
      </c>
      <c r="D8" s="176">
        <v>584741</v>
      </c>
      <c r="E8" s="101"/>
      <c r="F8" s="163">
        <v>62101</v>
      </c>
    </row>
    <row r="9" spans="1:6" ht="15" customHeight="1" x14ac:dyDescent="0.25">
      <c r="A9" s="98"/>
      <c r="B9" s="98"/>
      <c r="C9" s="141" t="s">
        <v>129</v>
      </c>
      <c r="D9" s="176">
        <v>2918</v>
      </c>
      <c r="E9" s="101"/>
      <c r="F9" s="101">
        <v>-35641</v>
      </c>
    </row>
    <row r="10" spans="1:6" ht="15" customHeight="1" x14ac:dyDescent="0.25">
      <c r="A10" s="98"/>
      <c r="B10" s="98"/>
      <c r="C10" s="141" t="s">
        <v>147</v>
      </c>
      <c r="D10" s="101">
        <v>-19798</v>
      </c>
      <c r="E10" s="101"/>
      <c r="F10" s="163">
        <v>64922</v>
      </c>
    </row>
    <row r="11" spans="1:6" ht="15" hidden="1" customHeight="1" x14ac:dyDescent="0.25">
      <c r="A11" s="98"/>
      <c r="B11" s="98"/>
      <c r="C11" s="141" t="s">
        <v>114</v>
      </c>
      <c r="D11" s="101"/>
      <c r="E11" s="101"/>
      <c r="F11" s="101">
        <v>0</v>
      </c>
    </row>
    <row r="12" spans="1:6" ht="15" customHeight="1" x14ac:dyDescent="0.25">
      <c r="A12" s="98"/>
      <c r="B12" s="98"/>
      <c r="C12" s="141" t="s">
        <v>71</v>
      </c>
      <c r="D12" s="101">
        <v>-70345</v>
      </c>
      <c r="E12" s="101"/>
      <c r="F12" s="163">
        <v>-125659</v>
      </c>
    </row>
    <row r="13" spans="1:6" ht="15.75" customHeight="1" thickBot="1" x14ac:dyDescent="0.3">
      <c r="A13" s="98"/>
      <c r="B13" s="98"/>
      <c r="C13" s="141" t="s">
        <v>72</v>
      </c>
      <c r="D13" s="101">
        <v>-93793</v>
      </c>
      <c r="E13" s="101"/>
      <c r="F13" s="163">
        <v>-16203</v>
      </c>
    </row>
    <row r="14" spans="1:6" ht="30.75" customHeight="1" thickBot="1" x14ac:dyDescent="0.3">
      <c r="A14" s="98"/>
      <c r="B14" s="218" t="s">
        <v>73</v>
      </c>
      <c r="C14" s="218"/>
      <c r="D14" s="177">
        <f>SUM(D4:D13)</f>
        <v>1705369</v>
      </c>
      <c r="E14" s="143"/>
      <c r="F14" s="102">
        <f>SUM(F4:F13)</f>
        <v>1168959</v>
      </c>
    </row>
    <row r="15" spans="1:6" x14ac:dyDescent="0.25">
      <c r="A15" s="98"/>
      <c r="B15" s="98"/>
      <c r="C15" s="142"/>
      <c r="D15" s="101"/>
      <c r="E15" s="86"/>
      <c r="F15" s="152"/>
    </row>
    <row r="16" spans="1:6" ht="15" customHeight="1" x14ac:dyDescent="0.25">
      <c r="A16" s="98"/>
      <c r="B16" s="98"/>
      <c r="C16" s="141" t="s">
        <v>74</v>
      </c>
      <c r="D16" s="101">
        <v>-1818257</v>
      </c>
      <c r="E16" s="101"/>
      <c r="F16" s="101">
        <v>-1132634</v>
      </c>
    </row>
    <row r="17" spans="1:7" ht="15" customHeight="1" x14ac:dyDescent="0.25">
      <c r="A17" s="98"/>
      <c r="B17" s="98"/>
      <c r="C17" s="141" t="s">
        <v>75</v>
      </c>
      <c r="D17" s="101">
        <v>310460</v>
      </c>
      <c r="E17" s="101"/>
      <c r="F17" s="101">
        <v>60815</v>
      </c>
    </row>
    <row r="18" spans="1:7" ht="15" customHeight="1" x14ac:dyDescent="0.25">
      <c r="A18" s="98"/>
      <c r="B18" s="98"/>
      <c r="C18" s="141" t="s">
        <v>76</v>
      </c>
      <c r="D18" s="101">
        <v>275961</v>
      </c>
      <c r="E18" s="101"/>
      <c r="F18" s="101">
        <v>-192239</v>
      </c>
    </row>
    <row r="19" spans="1:7" ht="15" customHeight="1" x14ac:dyDescent="0.25">
      <c r="A19" s="98"/>
      <c r="B19" s="98"/>
      <c r="C19" s="141" t="s">
        <v>77</v>
      </c>
      <c r="D19" s="101">
        <v>241570</v>
      </c>
      <c r="E19" s="101"/>
      <c r="F19" s="101">
        <v>-250339</v>
      </c>
    </row>
    <row r="20" spans="1:7" ht="15" customHeight="1" x14ac:dyDescent="0.25">
      <c r="A20" s="98"/>
      <c r="B20" s="98"/>
      <c r="C20" s="141" t="s">
        <v>78</v>
      </c>
      <c r="D20" s="101">
        <v>1819379</v>
      </c>
      <c r="E20" s="101"/>
      <c r="F20" s="101">
        <v>-368275</v>
      </c>
    </row>
    <row r="21" spans="1:7" ht="15" customHeight="1" x14ac:dyDescent="0.25">
      <c r="A21" s="98"/>
      <c r="B21" s="98"/>
      <c r="C21" s="141" t="s">
        <v>79</v>
      </c>
      <c r="D21" s="101">
        <v>88585</v>
      </c>
      <c r="E21" s="101"/>
      <c r="F21" s="101">
        <v>-389624</v>
      </c>
    </row>
    <row r="22" spans="1:7" ht="29.25" customHeight="1" x14ac:dyDescent="0.25">
      <c r="A22" s="98"/>
      <c r="B22" s="98"/>
      <c r="C22" s="141" t="s">
        <v>80</v>
      </c>
      <c r="D22" s="101">
        <v>65435</v>
      </c>
      <c r="E22" s="101"/>
      <c r="F22" s="101">
        <v>80656</v>
      </c>
    </row>
    <row r="23" spans="1:7" ht="15.75" customHeight="1" thickBot="1" x14ac:dyDescent="0.3">
      <c r="A23" s="98"/>
      <c r="B23" s="218" t="s">
        <v>81</v>
      </c>
      <c r="C23" s="218"/>
      <c r="D23" s="165">
        <f>SUM(D14:D22)</f>
        <v>2688502</v>
      </c>
      <c r="E23" s="143"/>
      <c r="F23" s="165">
        <f>SUM(F14:F22)</f>
        <v>-1022681</v>
      </c>
    </row>
    <row r="24" spans="1:7" ht="15" customHeight="1" x14ac:dyDescent="0.25">
      <c r="A24" s="98"/>
      <c r="B24" s="98"/>
      <c r="C24" s="141" t="s">
        <v>82</v>
      </c>
      <c r="D24" s="101">
        <v>-743578</v>
      </c>
      <c r="E24" s="86"/>
      <c r="F24" s="153">
        <v>-530601</v>
      </c>
    </row>
    <row r="25" spans="1:7" ht="15.75" customHeight="1" thickBot="1" x14ac:dyDescent="0.3">
      <c r="A25" s="98"/>
      <c r="B25" s="98"/>
      <c r="C25" s="141" t="s">
        <v>83</v>
      </c>
      <c r="D25" s="164">
        <v>-117972</v>
      </c>
      <c r="E25" s="86"/>
      <c r="F25" s="154">
        <v>-115000</v>
      </c>
    </row>
    <row r="26" spans="1:7" ht="32.25" customHeight="1" thickBot="1" x14ac:dyDescent="0.3">
      <c r="A26" s="147"/>
      <c r="B26" s="225" t="s">
        <v>124</v>
      </c>
      <c r="C26" s="225"/>
      <c r="D26" s="144">
        <f>SUM(D23:D25)</f>
        <v>1826952</v>
      </c>
      <c r="E26" s="143"/>
      <c r="F26" s="144">
        <f>SUM(F23:F25)</f>
        <v>-1668282</v>
      </c>
      <c r="G26" s="87"/>
    </row>
    <row r="27" spans="1:7" x14ac:dyDescent="0.25">
      <c r="A27" s="214" t="s">
        <v>84</v>
      </c>
      <c r="B27" s="214"/>
      <c r="C27" s="214"/>
      <c r="D27" s="155"/>
      <c r="E27" s="156"/>
      <c r="F27" s="150"/>
      <c r="G27" s="77"/>
    </row>
    <row r="28" spans="1:7" ht="15" customHeight="1" x14ac:dyDescent="0.25">
      <c r="A28" s="98"/>
      <c r="B28" s="98"/>
      <c r="C28" s="147" t="s">
        <v>85</v>
      </c>
      <c r="D28" s="101">
        <v>-8547849</v>
      </c>
      <c r="E28" s="86"/>
      <c r="F28" s="101">
        <v>-9344724</v>
      </c>
      <c r="G28" s="77"/>
    </row>
    <row r="29" spans="1:7" ht="30" customHeight="1" x14ac:dyDescent="0.25">
      <c r="A29" s="98"/>
      <c r="B29" s="98"/>
      <c r="C29" s="147" t="s">
        <v>86</v>
      </c>
      <c r="D29" s="101">
        <v>0</v>
      </c>
      <c r="E29" s="86"/>
      <c r="F29" s="101">
        <v>0</v>
      </c>
      <c r="G29" s="77"/>
    </row>
    <row r="30" spans="1:7" ht="15" hidden="1" customHeight="1" x14ac:dyDescent="0.25">
      <c r="A30" s="98"/>
      <c r="B30" s="98"/>
      <c r="C30" s="101" t="s">
        <v>87</v>
      </c>
      <c r="D30" s="101"/>
      <c r="E30" s="86"/>
      <c r="F30" s="101"/>
      <c r="G30" s="77"/>
    </row>
    <row r="31" spans="1:7" ht="29.25" hidden="1" customHeight="1" x14ac:dyDescent="0.25">
      <c r="A31" s="98"/>
      <c r="B31" s="98"/>
      <c r="C31" s="148" t="s">
        <v>88</v>
      </c>
      <c r="D31" s="101"/>
      <c r="E31" s="86"/>
      <c r="F31" s="101"/>
      <c r="G31" s="77"/>
    </row>
    <row r="32" spans="1:7" ht="28.5" customHeight="1" x14ac:dyDescent="0.25">
      <c r="A32" s="98"/>
      <c r="B32" s="98"/>
      <c r="C32" s="148" t="s">
        <v>89</v>
      </c>
      <c r="D32" s="101">
        <v>3960225</v>
      </c>
      <c r="E32" s="86"/>
      <c r="F32" s="101">
        <v>6739403</v>
      </c>
      <c r="G32" s="77"/>
    </row>
    <row r="33" spans="1:8" hidden="1" x14ac:dyDescent="0.25">
      <c r="A33" s="99"/>
      <c r="B33" s="99"/>
      <c r="C33" s="149" t="s">
        <v>90</v>
      </c>
      <c r="D33" s="101"/>
      <c r="E33" s="143"/>
      <c r="F33" s="101"/>
      <c r="G33" s="85"/>
    </row>
    <row r="34" spans="1:8" hidden="1" x14ac:dyDescent="0.25">
      <c r="A34" s="99"/>
      <c r="B34" s="99"/>
      <c r="C34" s="149" t="s">
        <v>91</v>
      </c>
      <c r="D34" s="101"/>
      <c r="E34" s="143"/>
      <c r="F34" s="101"/>
      <c r="G34" s="85"/>
    </row>
    <row r="35" spans="1:8" ht="15" customHeight="1" x14ac:dyDescent="0.25">
      <c r="A35" s="98"/>
      <c r="B35" s="98"/>
      <c r="C35" s="147" t="s">
        <v>92</v>
      </c>
      <c r="D35" s="101">
        <v>0</v>
      </c>
      <c r="E35" s="86"/>
      <c r="F35" s="101">
        <v>-6178000</v>
      </c>
      <c r="G35" s="77"/>
    </row>
    <row r="36" spans="1:8" ht="15" customHeight="1" x14ac:dyDescent="0.25">
      <c r="A36" s="98"/>
      <c r="B36" s="98"/>
      <c r="C36" s="147" t="s">
        <v>93</v>
      </c>
      <c r="D36" s="158">
        <v>0</v>
      </c>
      <c r="E36" s="86"/>
      <c r="F36" s="101">
        <v>6178000</v>
      </c>
      <c r="G36" s="77"/>
    </row>
    <row r="37" spans="1:8" ht="15" customHeight="1" x14ac:dyDescent="0.25">
      <c r="A37" s="98"/>
      <c r="B37" s="98"/>
      <c r="C37" s="147" t="s">
        <v>94</v>
      </c>
      <c r="D37" s="101">
        <v>3575</v>
      </c>
      <c r="E37" s="86"/>
      <c r="F37" s="101">
        <v>3314</v>
      </c>
      <c r="G37" s="77"/>
    </row>
    <row r="38" spans="1:8" ht="28.5" customHeight="1" thickBot="1" x14ac:dyDescent="0.3">
      <c r="A38" s="98"/>
      <c r="B38" s="98"/>
      <c r="C38" s="147" t="s">
        <v>95</v>
      </c>
      <c r="D38" s="180">
        <v>-27051</v>
      </c>
      <c r="E38" s="86"/>
      <c r="F38" s="153">
        <v>-701809</v>
      </c>
      <c r="G38" s="77"/>
    </row>
    <row r="39" spans="1:8" x14ac:dyDescent="0.25">
      <c r="A39" s="98"/>
      <c r="B39" s="98"/>
      <c r="C39" s="141"/>
      <c r="D39" s="220">
        <f>SUM(D28:D38)</f>
        <v>-4611100</v>
      </c>
      <c r="E39" s="219"/>
      <c r="F39" s="220">
        <f>SUM(F28:F38)</f>
        <v>-3303816</v>
      </c>
      <c r="G39" s="85"/>
    </row>
    <row r="40" spans="1:8" ht="34.5" customHeight="1" thickBot="1" x14ac:dyDescent="0.3">
      <c r="A40" s="98"/>
      <c r="B40" s="218" t="s">
        <v>131</v>
      </c>
      <c r="C40" s="218"/>
      <c r="D40" s="221"/>
      <c r="E40" s="219"/>
      <c r="F40" s="221"/>
      <c r="G40" s="85"/>
      <c r="H40" s="114"/>
    </row>
    <row r="41" spans="1:8" x14ac:dyDescent="0.25">
      <c r="A41" s="222" t="s">
        <v>96</v>
      </c>
      <c r="B41" s="222"/>
      <c r="C41" s="222"/>
      <c r="D41" s="101"/>
      <c r="E41" s="86"/>
      <c r="F41" s="150"/>
      <c r="G41" s="85"/>
    </row>
    <row r="42" spans="1:8" ht="15" customHeight="1" x14ac:dyDescent="0.25">
      <c r="A42" s="98"/>
      <c r="B42" s="98"/>
      <c r="C42" s="139" t="s">
        <v>97</v>
      </c>
      <c r="D42" s="101">
        <v>-4540043</v>
      </c>
      <c r="E42" s="86"/>
      <c r="F42" s="101">
        <v>-4531893</v>
      </c>
      <c r="G42" s="85"/>
    </row>
    <row r="43" spans="1:8" ht="15" hidden="1" customHeight="1" x14ac:dyDescent="0.25">
      <c r="A43" s="98"/>
      <c r="B43" s="98"/>
      <c r="C43" s="139" t="s">
        <v>98</v>
      </c>
      <c r="D43" s="101"/>
      <c r="E43" s="86"/>
      <c r="F43" s="101"/>
      <c r="G43" s="85"/>
    </row>
    <row r="44" spans="1:8" ht="15" customHeight="1" x14ac:dyDescent="0.25">
      <c r="A44" s="98"/>
      <c r="B44" s="98"/>
      <c r="C44" s="139" t="s">
        <v>99</v>
      </c>
      <c r="D44" s="101">
        <v>0</v>
      </c>
      <c r="E44" s="86"/>
      <c r="F44" s="101">
        <v>0</v>
      </c>
      <c r="G44" s="85"/>
    </row>
    <row r="45" spans="1:8" ht="15" hidden="1" customHeight="1" x14ac:dyDescent="0.25">
      <c r="A45" s="98"/>
      <c r="B45" s="98"/>
      <c r="C45" s="139" t="s">
        <v>100</v>
      </c>
      <c r="D45" s="101"/>
      <c r="E45" s="86"/>
      <c r="F45" s="101"/>
      <c r="G45" s="85"/>
    </row>
    <row r="46" spans="1:8" ht="15.75" customHeight="1" thickBot="1" x14ac:dyDescent="0.3">
      <c r="A46" s="98"/>
      <c r="B46" s="98"/>
      <c r="C46" s="139" t="s">
        <v>101</v>
      </c>
      <c r="D46" s="101">
        <v>2237190</v>
      </c>
      <c r="E46" s="86"/>
      <c r="F46" s="101">
        <v>6907610</v>
      </c>
      <c r="G46" s="85"/>
    </row>
    <row r="47" spans="1:8" x14ac:dyDescent="0.25">
      <c r="A47" s="98"/>
      <c r="B47" s="98"/>
      <c r="C47" s="141"/>
      <c r="D47" s="220">
        <f>SUM(D42:D46)</f>
        <v>-2302853</v>
      </c>
      <c r="E47" s="219"/>
      <c r="F47" s="220">
        <f>F42+F43+F45+F46+F44</f>
        <v>2375717</v>
      </c>
      <c r="G47" s="85"/>
    </row>
    <row r="48" spans="1:8" ht="33.75" customHeight="1" thickBot="1" x14ac:dyDescent="0.3">
      <c r="A48" s="98"/>
      <c r="B48" s="227" t="s">
        <v>128</v>
      </c>
      <c r="C48" s="227"/>
      <c r="D48" s="223"/>
      <c r="E48" s="224"/>
      <c r="F48" s="223"/>
      <c r="G48" s="85"/>
    </row>
    <row r="49" spans="1:11" ht="15.75" thickBot="1" x14ac:dyDescent="0.3">
      <c r="A49" s="98"/>
      <c r="B49" s="98"/>
      <c r="G49" s="85"/>
      <c r="K49" s="114"/>
    </row>
    <row r="50" spans="1:11" ht="15.75" thickBot="1" x14ac:dyDescent="0.3">
      <c r="A50" s="213" t="s">
        <v>103</v>
      </c>
      <c r="B50" s="213"/>
      <c r="C50" s="213"/>
      <c r="D50" s="102">
        <f>D47+D39+D26</f>
        <v>-5087001</v>
      </c>
      <c r="E50" s="143"/>
      <c r="F50" s="102">
        <f>F47+F39+F26</f>
        <v>-2596381</v>
      </c>
      <c r="G50" s="77"/>
      <c r="H50" s="77"/>
    </row>
    <row r="51" spans="1:11" ht="15.75" thickBot="1" x14ac:dyDescent="0.3">
      <c r="A51" s="213" t="s">
        <v>104</v>
      </c>
      <c r="B51" s="213"/>
      <c r="C51" s="213"/>
      <c r="D51" s="144">
        <v>6239260</v>
      </c>
      <c r="E51" s="86"/>
      <c r="F51" s="102">
        <v>5236437</v>
      </c>
      <c r="G51" s="77"/>
      <c r="H51" s="77"/>
    </row>
    <row r="52" spans="1:11" ht="15.75" customHeight="1" thickBot="1" x14ac:dyDescent="0.3">
      <c r="A52" s="113"/>
      <c r="B52" s="113"/>
      <c r="C52" s="140" t="s">
        <v>102</v>
      </c>
      <c r="D52" s="144">
        <v>-34688</v>
      </c>
      <c r="E52" s="86"/>
      <c r="F52" s="144">
        <v>-189515</v>
      </c>
      <c r="G52" s="77"/>
      <c r="H52" s="77"/>
    </row>
    <row r="53" spans="1:11" ht="15.75" thickBot="1" x14ac:dyDescent="0.3">
      <c r="A53" s="213" t="s">
        <v>105</v>
      </c>
      <c r="B53" s="213"/>
      <c r="C53" s="213"/>
      <c r="D53" s="103">
        <f>D51+D50+D52</f>
        <v>1117571</v>
      </c>
      <c r="E53" s="143"/>
      <c r="F53" s="103">
        <f>F51+F50+F52</f>
        <v>2450541</v>
      </c>
      <c r="G53" s="77"/>
      <c r="H53" s="77"/>
    </row>
    <row r="54" spans="1:11" ht="15.75" thickTop="1" x14ac:dyDescent="0.25">
      <c r="A54" s="90"/>
      <c r="B54" s="90"/>
      <c r="C54" s="90"/>
      <c r="D54" s="101"/>
      <c r="E54" s="143"/>
      <c r="F54" s="101"/>
      <c r="G54" s="77"/>
      <c r="H54" s="77"/>
    </row>
    <row r="55" spans="1:11" x14ac:dyDescent="0.25">
      <c r="A55" s="88"/>
      <c r="B55" s="78"/>
      <c r="C55" s="78"/>
      <c r="D55" s="178">
        <f>D53-Баланс!F21</f>
        <v>0</v>
      </c>
      <c r="E55" s="81"/>
      <c r="F55" s="104"/>
      <c r="G55" s="94"/>
      <c r="H55" s="95"/>
    </row>
    <row r="56" spans="1:11" ht="15.75" x14ac:dyDescent="0.25">
      <c r="B56" s="204" t="s">
        <v>43</v>
      </c>
      <c r="C56" s="204"/>
      <c r="D56" s="204"/>
      <c r="E56" s="44"/>
      <c r="F56" s="45"/>
      <c r="G56" s="35"/>
      <c r="H56" s="35"/>
      <c r="I56" s="52"/>
    </row>
    <row r="57" spans="1:11" x14ac:dyDescent="0.25">
      <c r="B57" s="36"/>
      <c r="C57" s="36"/>
      <c r="D57" s="36"/>
      <c r="E57" s="44"/>
      <c r="F57" s="45"/>
      <c r="G57" s="35"/>
      <c r="H57" s="35"/>
      <c r="I57" s="35"/>
    </row>
    <row r="58" spans="1:11" ht="15.75" x14ac:dyDescent="0.25">
      <c r="B58" s="69"/>
      <c r="C58" s="69"/>
      <c r="D58" s="69"/>
      <c r="E58" s="46"/>
      <c r="F58" s="70"/>
      <c r="G58" s="71"/>
      <c r="H58" s="48"/>
      <c r="I58" s="52"/>
    </row>
    <row r="59" spans="1:11" x14ac:dyDescent="0.25">
      <c r="B59" s="188" t="s">
        <v>132</v>
      </c>
      <c r="C59" s="188"/>
      <c r="D59" s="205" t="s">
        <v>44</v>
      </c>
      <c r="E59" s="205"/>
      <c r="F59" s="191" t="s">
        <v>133</v>
      </c>
      <c r="G59" s="192"/>
      <c r="H59" s="192"/>
      <c r="I59" s="37"/>
    </row>
    <row r="60" spans="1:11" ht="15.75" x14ac:dyDescent="0.25">
      <c r="B60" s="189" t="s">
        <v>112</v>
      </c>
      <c r="C60" s="189"/>
      <c r="D60" s="71" t="s">
        <v>45</v>
      </c>
      <c r="E60" s="46"/>
      <c r="F60" s="18" t="s">
        <v>126</v>
      </c>
      <c r="G60" s="27"/>
      <c r="H60" s="16"/>
      <c r="I60" s="52"/>
    </row>
    <row r="61" spans="1:11" x14ac:dyDescent="0.25">
      <c r="B61" s="72"/>
      <c r="C61" s="35"/>
      <c r="D61" s="71" t="s">
        <v>46</v>
      </c>
      <c r="E61" s="35"/>
      <c r="F61" s="39"/>
      <c r="G61" s="35"/>
      <c r="H61" s="35"/>
      <c r="I61" s="35"/>
    </row>
    <row r="62" spans="1:11" x14ac:dyDescent="0.25">
      <c r="A62" s="77"/>
      <c r="B62" s="77"/>
      <c r="C62" s="77"/>
      <c r="D62" s="150"/>
      <c r="E62" s="150"/>
      <c r="F62" s="150"/>
      <c r="G62" s="77"/>
      <c r="H62" s="77"/>
    </row>
    <row r="63" spans="1:11" x14ac:dyDescent="0.25">
      <c r="A63" s="77"/>
      <c r="B63" s="77"/>
      <c r="C63" s="77"/>
      <c r="D63" s="150"/>
      <c r="E63" s="150"/>
      <c r="F63" s="150"/>
      <c r="G63" s="77"/>
      <c r="H63" s="77"/>
    </row>
    <row r="64" spans="1:11" x14ac:dyDescent="0.25">
      <c r="A64" s="77"/>
      <c r="B64" s="77"/>
      <c r="C64" s="77"/>
      <c r="D64" s="150"/>
      <c r="E64" s="150"/>
      <c r="F64" s="150"/>
      <c r="G64" s="77"/>
      <c r="H64" s="77"/>
    </row>
    <row r="65" spans="1:8" x14ac:dyDescent="0.25">
      <c r="A65" s="77"/>
      <c r="B65" s="77"/>
      <c r="C65" s="77"/>
      <c r="D65" s="150"/>
      <c r="E65" s="150"/>
      <c r="F65" s="150"/>
      <c r="G65" s="77"/>
      <c r="H65" s="77"/>
    </row>
  </sheetData>
  <mergeCells count="27">
    <mergeCell ref="A1:C1"/>
    <mergeCell ref="A50:C50"/>
    <mergeCell ref="A51:C51"/>
    <mergeCell ref="B14:C14"/>
    <mergeCell ref="B40:C40"/>
    <mergeCell ref="B48:C48"/>
    <mergeCell ref="A53:C53"/>
    <mergeCell ref="A27:C27"/>
    <mergeCell ref="D2:F2"/>
    <mergeCell ref="A2:C2"/>
    <mergeCell ref="A3:C3"/>
    <mergeCell ref="B4:C4"/>
    <mergeCell ref="A5:C5"/>
    <mergeCell ref="E39:E40"/>
    <mergeCell ref="F39:F40"/>
    <mergeCell ref="A41:C41"/>
    <mergeCell ref="D39:D40"/>
    <mergeCell ref="D47:D48"/>
    <mergeCell ref="E47:E48"/>
    <mergeCell ref="F47:F48"/>
    <mergeCell ref="B23:C23"/>
    <mergeCell ref="B26:C26"/>
    <mergeCell ref="B60:C60"/>
    <mergeCell ref="B56:D56"/>
    <mergeCell ref="B59:C59"/>
    <mergeCell ref="D59:E59"/>
    <mergeCell ref="F59:H59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"/>
  <sheetViews>
    <sheetView zoomScaleNormal="100" workbookViewId="0">
      <selection activeCell="A2" sqref="A2:K2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2.140625" customWidth="1"/>
    <col min="5" max="5" width="1.5703125" customWidth="1"/>
    <col min="6" max="6" width="22.5703125" customWidth="1"/>
    <col min="7" max="7" width="1.5703125" customWidth="1"/>
    <col min="8" max="8" width="12.5703125" customWidth="1"/>
    <col min="9" max="10" width="1.5703125" customWidth="1"/>
    <col min="11" max="11" width="12.42578125" customWidth="1"/>
    <col min="12" max="12" width="1.5703125" customWidth="1"/>
    <col min="13" max="13" width="15.7109375" customWidth="1"/>
    <col min="14" max="14" width="13.28515625" bestFit="1" customWidth="1"/>
    <col min="15" max="15" width="11.28515625" bestFit="1" customWidth="1"/>
  </cols>
  <sheetData>
    <row r="1" spans="1:15" ht="28.5" customHeight="1" x14ac:dyDescent="0.25">
      <c r="A1" s="229" t="s">
        <v>0</v>
      </c>
      <c r="B1" s="229"/>
      <c r="C1" s="229"/>
      <c r="D1" s="229"/>
      <c r="E1" s="229"/>
      <c r="F1" s="229"/>
      <c r="G1" s="229"/>
      <c r="H1" s="229"/>
      <c r="I1" s="109"/>
      <c r="J1" s="109"/>
      <c r="K1" s="108"/>
      <c r="L1" s="109"/>
      <c r="M1" s="109"/>
      <c r="N1" s="108"/>
    </row>
    <row r="2" spans="1:15" ht="28.5" customHeight="1" x14ac:dyDescent="0.25">
      <c r="A2" s="230" t="s">
        <v>142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11"/>
      <c r="M2" s="110" t="s">
        <v>1</v>
      </c>
      <c r="N2" s="108"/>
    </row>
    <row r="3" spans="1:15" s="122" customFormat="1" ht="48.75" customHeight="1" thickBot="1" x14ac:dyDescent="0.3">
      <c r="A3" s="121"/>
      <c r="B3" s="128" t="s">
        <v>115</v>
      </c>
      <c r="C3" s="128"/>
      <c r="D3" s="128" t="s">
        <v>116</v>
      </c>
      <c r="E3" s="128"/>
      <c r="F3" s="128" t="s">
        <v>122</v>
      </c>
      <c r="G3" s="128"/>
      <c r="H3" s="128" t="s">
        <v>117</v>
      </c>
      <c r="I3" s="128"/>
      <c r="J3" s="128"/>
      <c r="K3" s="128" t="s">
        <v>118</v>
      </c>
      <c r="L3" s="128"/>
      <c r="M3" s="128" t="s">
        <v>119</v>
      </c>
      <c r="N3" s="128" t="s">
        <v>120</v>
      </c>
    </row>
    <row r="4" spans="1:15" ht="16.5" thickTop="1" thickBot="1" x14ac:dyDescent="0.3">
      <c r="A4" s="118" t="s">
        <v>143</v>
      </c>
      <c r="B4" s="103">
        <v>2787696</v>
      </c>
      <c r="C4" s="103"/>
      <c r="D4" s="103">
        <v>-149709</v>
      </c>
      <c r="E4" s="103"/>
      <c r="F4" s="103">
        <v>-947400</v>
      </c>
      <c r="G4" s="103"/>
      <c r="H4" s="103">
        <v>4504859</v>
      </c>
      <c r="I4" s="103"/>
      <c r="J4" s="103"/>
      <c r="K4" s="103">
        <v>-244014</v>
      </c>
      <c r="L4" s="103"/>
      <c r="M4" s="103">
        <v>11824340</v>
      </c>
      <c r="N4" s="103">
        <f>SUM(B4:M4)</f>
        <v>17775772</v>
      </c>
      <c r="O4" s="114"/>
    </row>
    <row r="5" spans="1:15" ht="15.75" thickTop="1" x14ac:dyDescent="0.25">
      <c r="A5" s="118" t="s">
        <v>106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01">
        <v>65774</v>
      </c>
      <c r="N5" s="101">
        <f>SUM(B5:M5)</f>
        <v>65774</v>
      </c>
      <c r="O5" s="114"/>
    </row>
    <row r="6" spans="1:15" x14ac:dyDescent="0.25">
      <c r="A6" s="118" t="s">
        <v>130</v>
      </c>
      <c r="B6" s="124" t="s">
        <v>121</v>
      </c>
      <c r="C6" s="123"/>
      <c r="D6" s="124" t="s">
        <v>121</v>
      </c>
      <c r="E6" s="123"/>
      <c r="F6" s="124" t="s">
        <v>121</v>
      </c>
      <c r="G6" s="123"/>
      <c r="H6" s="124" t="s">
        <v>121</v>
      </c>
      <c r="I6" s="123"/>
      <c r="J6" s="123"/>
      <c r="K6" s="124" t="s">
        <v>121</v>
      </c>
      <c r="L6" s="123"/>
      <c r="M6" s="101"/>
      <c r="N6" s="101">
        <f>SUM(B6:M6)</f>
        <v>0</v>
      </c>
      <c r="O6" s="114"/>
    </row>
    <row r="7" spans="1:15" ht="30" x14ac:dyDescent="0.25">
      <c r="A7" s="118" t="s">
        <v>107</v>
      </c>
      <c r="B7" s="125" t="s">
        <v>121</v>
      </c>
      <c r="C7" s="123"/>
      <c r="D7" s="124"/>
      <c r="E7" s="123"/>
      <c r="F7" s="124" t="s">
        <v>121</v>
      </c>
      <c r="G7" s="123"/>
      <c r="H7" s="124" t="s">
        <v>121</v>
      </c>
      <c r="I7" s="123"/>
      <c r="J7" s="123"/>
      <c r="K7" s="124" t="s">
        <v>121</v>
      </c>
      <c r="L7" s="123"/>
      <c r="M7" s="124" t="s">
        <v>121</v>
      </c>
      <c r="N7" s="124">
        <f t="shared" ref="N7:N11" si="0">SUM(B7:M7)</f>
        <v>0</v>
      </c>
      <c r="O7" s="114"/>
    </row>
    <row r="8" spans="1:15" x14ac:dyDescent="0.25">
      <c r="A8" s="118" t="s">
        <v>108</v>
      </c>
      <c r="B8" s="124" t="s">
        <v>121</v>
      </c>
      <c r="C8" s="123"/>
      <c r="D8" s="124" t="s">
        <v>121</v>
      </c>
      <c r="E8" s="123"/>
      <c r="F8" s="124" t="s">
        <v>121</v>
      </c>
      <c r="G8" s="123"/>
      <c r="H8" s="124" t="s">
        <v>121</v>
      </c>
      <c r="I8" s="123"/>
      <c r="J8" s="123"/>
      <c r="K8" s="124" t="s">
        <v>121</v>
      </c>
      <c r="L8" s="123"/>
      <c r="M8" s="124" t="s">
        <v>121</v>
      </c>
      <c r="N8" s="124">
        <f t="shared" si="0"/>
        <v>0</v>
      </c>
      <c r="O8" s="114"/>
    </row>
    <row r="9" spans="1:15" x14ac:dyDescent="0.25">
      <c r="A9" s="183" t="s">
        <v>145</v>
      </c>
      <c r="B9" s="124" t="s">
        <v>121</v>
      </c>
      <c r="C9" s="123"/>
      <c r="D9" s="124">
        <v>-13655</v>
      </c>
      <c r="E9" s="123"/>
      <c r="F9" s="124" t="s">
        <v>121</v>
      </c>
      <c r="G9" s="123"/>
      <c r="H9" s="124" t="s">
        <v>121</v>
      </c>
      <c r="I9" s="123"/>
      <c r="J9" s="123"/>
      <c r="K9" s="124" t="s">
        <v>121</v>
      </c>
      <c r="L9" s="123"/>
      <c r="M9" s="124" t="s">
        <v>121</v>
      </c>
      <c r="N9" s="124">
        <f t="shared" si="0"/>
        <v>-13655</v>
      </c>
      <c r="O9" s="114"/>
    </row>
    <row r="10" spans="1:15" ht="30" x14ac:dyDescent="0.25">
      <c r="A10" s="183" t="s">
        <v>146</v>
      </c>
      <c r="B10" s="124" t="s">
        <v>121</v>
      </c>
      <c r="C10" s="123"/>
      <c r="D10" s="124" t="s">
        <v>121</v>
      </c>
      <c r="E10" s="123"/>
      <c r="F10" s="124" t="s">
        <v>121</v>
      </c>
      <c r="G10" s="123"/>
      <c r="H10" s="124" t="s">
        <v>121</v>
      </c>
      <c r="I10" s="123"/>
      <c r="J10" s="123"/>
      <c r="K10" s="124" t="s">
        <v>121</v>
      </c>
      <c r="L10" s="123"/>
      <c r="M10" s="124">
        <v>-44582</v>
      </c>
      <c r="N10" s="124">
        <f t="shared" si="0"/>
        <v>-44582</v>
      </c>
      <c r="O10" s="114"/>
    </row>
    <row r="11" spans="1:15" ht="45" x14ac:dyDescent="0.25">
      <c r="A11" s="118" t="s">
        <v>109</v>
      </c>
      <c r="B11" s="124" t="s">
        <v>121</v>
      </c>
      <c r="C11" s="123"/>
      <c r="D11" s="124" t="s">
        <v>121</v>
      </c>
      <c r="E11" s="123"/>
      <c r="F11" s="124" t="s">
        <v>121</v>
      </c>
      <c r="G11" s="123"/>
      <c r="H11" s="243" t="s">
        <v>121</v>
      </c>
      <c r="I11" s="101"/>
      <c r="J11" s="101"/>
      <c r="K11" s="101">
        <v>-54333</v>
      </c>
      <c r="L11" s="101"/>
      <c r="M11" s="243" t="s">
        <v>121</v>
      </c>
      <c r="N11" s="101">
        <f t="shared" si="0"/>
        <v>-54333</v>
      </c>
      <c r="O11" s="114"/>
    </row>
    <row r="12" spans="1:15" ht="30.75" thickBot="1" x14ac:dyDescent="0.3">
      <c r="A12" s="118" t="s">
        <v>110</v>
      </c>
      <c r="B12" s="126" t="s">
        <v>121</v>
      </c>
      <c r="C12" s="127"/>
      <c r="D12" s="126" t="s">
        <v>121</v>
      </c>
      <c r="E12" s="127"/>
      <c r="F12" s="126" t="s">
        <v>121</v>
      </c>
      <c r="G12" s="127"/>
      <c r="H12" s="103">
        <v>-174937</v>
      </c>
      <c r="I12" s="103"/>
      <c r="J12" s="103"/>
      <c r="K12" s="103"/>
      <c r="L12" s="103"/>
      <c r="M12" s="103">
        <v>174937</v>
      </c>
      <c r="N12" s="103"/>
      <c r="O12" s="114"/>
    </row>
    <row r="13" spans="1:15" ht="16.5" thickTop="1" thickBot="1" x14ac:dyDescent="0.3">
      <c r="A13" s="118" t="s">
        <v>144</v>
      </c>
      <c r="B13" s="103">
        <f>SUM(B4:B12)</f>
        <v>2787696</v>
      </c>
      <c r="C13" s="103"/>
      <c r="D13" s="103">
        <f>SUM(D4:D12)</f>
        <v>-163364</v>
      </c>
      <c r="E13" s="103"/>
      <c r="F13" s="103">
        <f>SUM(F4:F12)</f>
        <v>-947400</v>
      </c>
      <c r="G13" s="103"/>
      <c r="H13" s="103">
        <f>SUM(H4:H12)</f>
        <v>4329922</v>
      </c>
      <c r="I13" s="103"/>
      <c r="J13" s="103"/>
      <c r="K13" s="103">
        <f>SUM(K4:K12)</f>
        <v>-298347</v>
      </c>
      <c r="L13" s="103"/>
      <c r="M13" s="103">
        <f>SUM(M4:M12)</f>
        <v>12020469</v>
      </c>
      <c r="N13" s="103">
        <f>SUM(N4:N12)</f>
        <v>17728976</v>
      </c>
      <c r="O13" s="114"/>
    </row>
    <row r="14" spans="1:15" ht="15.75" thickTop="1" x14ac:dyDescent="0.25"/>
    <row r="15" spans="1:15" x14ac:dyDescent="0.25">
      <c r="A15" s="119"/>
      <c r="B15" s="231" t="s">
        <v>43</v>
      </c>
      <c r="C15" s="231"/>
      <c r="D15" s="231"/>
      <c r="E15" s="231"/>
      <c r="F15" s="231"/>
      <c r="G15" s="231"/>
      <c r="H15" s="81"/>
      <c r="I15" s="104"/>
      <c r="J15" s="95"/>
    </row>
    <row r="16" spans="1:15" x14ac:dyDescent="0.25">
      <c r="A16" s="88"/>
      <c r="B16" s="78"/>
      <c r="C16" s="78"/>
      <c r="D16" s="78"/>
      <c r="E16" s="82"/>
      <c r="F16" s="82"/>
      <c r="G16" s="104"/>
      <c r="H16" s="81"/>
      <c r="I16" s="104"/>
      <c r="J16" s="95"/>
    </row>
    <row r="17" spans="1:11" x14ac:dyDescent="0.25">
      <c r="A17" s="77"/>
      <c r="B17" s="91"/>
      <c r="C17" s="91"/>
      <c r="D17" s="91"/>
      <c r="E17" s="84"/>
      <c r="F17" s="97"/>
      <c r="G17" s="105"/>
      <c r="H17" s="84"/>
      <c r="I17" s="106"/>
      <c r="J17" s="181"/>
      <c r="K17" s="182"/>
    </row>
    <row r="18" spans="1:11" ht="15" customHeight="1" x14ac:dyDescent="0.25">
      <c r="A18" s="77"/>
      <c r="B18" s="232" t="s">
        <v>132</v>
      </c>
      <c r="C18" s="232"/>
      <c r="D18" s="232"/>
      <c r="E18" s="96"/>
      <c r="F18" s="233" t="s">
        <v>44</v>
      </c>
      <c r="G18" s="233"/>
      <c r="H18" s="96"/>
      <c r="I18" s="179" t="s">
        <v>133</v>
      </c>
      <c r="J18" s="179"/>
    </row>
    <row r="19" spans="1:11" x14ac:dyDescent="0.25">
      <c r="A19" s="77"/>
      <c r="B19" s="92" t="s">
        <v>112</v>
      </c>
      <c r="C19" s="89"/>
      <c r="D19" s="94"/>
      <c r="E19" s="94"/>
      <c r="F19" s="228" t="s">
        <v>45</v>
      </c>
      <c r="G19" s="228"/>
      <c r="H19" s="84"/>
      <c r="I19" s="18" t="s">
        <v>126</v>
      </c>
      <c r="J19" s="16"/>
    </row>
    <row r="20" spans="1:11" x14ac:dyDescent="0.25">
      <c r="A20" s="77"/>
      <c r="B20" s="93"/>
      <c r="C20" s="80"/>
      <c r="D20" s="94"/>
      <c r="E20" s="94"/>
      <c r="F20" s="228" t="s">
        <v>46</v>
      </c>
      <c r="G20" s="228"/>
      <c r="H20" s="79"/>
      <c r="I20" s="107"/>
      <c r="J20" s="83"/>
    </row>
  </sheetData>
  <mergeCells count="7">
    <mergeCell ref="F20:G20"/>
    <mergeCell ref="A1:H1"/>
    <mergeCell ref="A2:K2"/>
    <mergeCell ref="B15:G15"/>
    <mergeCell ref="B18:D18"/>
    <mergeCell ref="F18:G18"/>
    <mergeCell ref="F19:G1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ОДДС</vt:lpstr>
      <vt:lpstr>СК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2017-07-31T06:31:21Z</cp:lastPrinted>
  <dcterms:created xsi:type="dcterms:W3CDTF">2016-08-04T11:33:48Z</dcterms:created>
  <dcterms:modified xsi:type="dcterms:W3CDTF">2019-05-15T03:58:28Z</dcterms:modified>
</cp:coreProperties>
</file>