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Баланс" sheetId="2" r:id="rId1"/>
    <sheet name="ОПиУ" sheetId="3" r:id="rId2"/>
    <sheet name="ОДДС" sheetId="4" r:id="rId3"/>
    <sheet name="Капитал" sheetId="5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83" i="4" l="1"/>
  <c r="F77" i="4"/>
  <c r="F57" i="4"/>
  <c r="F41" i="4"/>
  <c r="F32" i="4"/>
  <c r="F24" i="4"/>
  <c r="F90" i="4" l="1"/>
  <c r="F93" i="4" s="1"/>
  <c r="F95" i="4" s="1"/>
  <c r="E95" i="4" l="1"/>
  <c r="H104" i="2" l="1"/>
  <c r="H103" i="2"/>
  <c r="H92" i="2"/>
  <c r="H77" i="2"/>
  <c r="L92" i="5" l="1"/>
  <c r="E92" i="5"/>
  <c r="H92" i="5"/>
  <c r="I92" i="5"/>
  <c r="L65" i="5"/>
  <c r="L64" i="5"/>
  <c r="L63" i="5"/>
  <c r="L37" i="5"/>
  <c r="L30" i="5"/>
  <c r="L28" i="5"/>
  <c r="L33" i="5"/>
  <c r="H28" i="5"/>
  <c r="E57" i="4" l="1"/>
  <c r="E24" i="4"/>
  <c r="E77" i="4"/>
  <c r="E83" i="4"/>
  <c r="E90" i="4" l="1"/>
  <c r="C4" i="3" l="1"/>
  <c r="C7" i="3"/>
  <c r="C3" i="3"/>
  <c r="C6" i="5"/>
  <c r="A19" i="4"/>
  <c r="A13" i="3"/>
  <c r="H61" i="2" l="1"/>
  <c r="H40" i="2"/>
  <c r="F19" i="3"/>
  <c r="F22" i="3" l="1"/>
  <c r="F28" i="3" s="1"/>
  <c r="F30" i="3" s="1"/>
  <c r="F32" i="3" s="1"/>
  <c r="F53" i="3" s="1"/>
  <c r="F60" i="3" s="1"/>
  <c r="F59" i="3" s="1"/>
  <c r="F57" i="3" s="1"/>
  <c r="F65" i="3" l="1"/>
  <c r="E19" i="3"/>
  <c r="E22" i="3" s="1"/>
  <c r="E28" i="3" s="1"/>
  <c r="E30" i="3" s="1"/>
  <c r="E32" i="3" s="1"/>
  <c r="E53" i="3" s="1"/>
  <c r="E60" i="3" s="1"/>
  <c r="E59" i="3" s="1"/>
  <c r="E57" i="3" s="1"/>
  <c r="E65" i="3" s="1"/>
  <c r="B16" i="5" l="1"/>
  <c r="B12" i="5"/>
  <c r="B10" i="5"/>
  <c r="L69" i="5"/>
  <c r="I62" i="5"/>
  <c r="E62" i="5"/>
  <c r="I60" i="5"/>
  <c r="H60" i="5"/>
  <c r="H62" i="5" s="1"/>
  <c r="E60" i="5"/>
  <c r="L60" i="5" s="1"/>
  <c r="L62" i="5" s="1"/>
  <c r="L31" i="5"/>
  <c r="L32" i="5"/>
  <c r="H30" i="5"/>
  <c r="E30" i="5"/>
  <c r="E28" i="5"/>
  <c r="B14" i="5"/>
  <c r="B8" i="4"/>
  <c r="B12" i="4"/>
  <c r="B6" i="4"/>
  <c r="F75" i="4"/>
  <c r="E32" i="4"/>
  <c r="E75" i="4" l="1"/>
  <c r="E41" i="4"/>
  <c r="E93" i="4" s="1"/>
  <c r="H102" i="2" l="1"/>
  <c r="I100" i="2"/>
  <c r="I102" i="2" s="1"/>
  <c r="I92" i="2"/>
  <c r="I77" i="2"/>
  <c r="I61" i="2"/>
  <c r="I40" i="2"/>
  <c r="I103" i="2" l="1"/>
  <c r="I62" i="2"/>
  <c r="I104" i="2" s="1"/>
  <c r="I106" i="2" s="1"/>
  <c r="H62" i="2"/>
  <c r="H106" i="2" s="1"/>
</calcChain>
</file>

<file path=xl/sharedStrings.xml><?xml version="1.0" encoding="utf-8"?>
<sst xmlns="http://schemas.openxmlformats.org/spreadsheetml/2006/main" count="1052" uniqueCount="440">
  <si>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</si>
  <si>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</si>
  <si>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</si>
  <si>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</si>
  <si>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</si>
  <si>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</si>
  <si>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</si>
  <si>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</si>
  <si>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АО "Казахстанская фондовая биржа"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</si>
  <si>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</si>
  <si>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</si>
  <si>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</si>
  <si>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</si>
  <si>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</si>
  <si>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</si>
  <si>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</si>
  <si>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</si>
  <si>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</si>
  <si>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</si>
  <si>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</si>
  <si>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</si>
  <si>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</si>
  <si>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</si>
  <si>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</si>
  <si>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</si>
  <si>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</si>
  <si>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</si>
  <si>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</si>
  <si>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</si>
  <si>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</si>
  <si>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</si>
  <si>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</si>
  <si>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</si>
  <si>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</si>
  <si>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</si>
  <si>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</si>
  <si>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</si>
  <si>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</si>
  <si>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</si>
  <si>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</si>
  <si>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</si>
  <si>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</si>
  <si>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</si>
  <si>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</si>
  <si>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</si>
  <si>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</si>
  <si>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</si>
  <si>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</si>
  <si>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</si>
  <si>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</si>
  <si>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</si>
  <si>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</si>
  <si>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100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</si>
  <si>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</si>
  <si>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</si>
  <si>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</si>
  <si>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110</t>
  </si>
  <si>
    <t>Долгосрочные финансовые активы, оцениваемые по справедливой стоимости через прочий совокупный доход</t>
  </si>
  <si>
    <t>111</t>
  </si>
  <si>
    <t>Долгосрочные финансовые активы, учитываемые по справедливой стоимости через прибыли или убытки</t>
  </si>
  <si>
    <t>112</t>
  </si>
  <si>
    <t>Долгосрочные производные финансовые инструменты</t>
  </si>
  <si>
    <t>113</t>
  </si>
  <si>
    <t>Инвестиции, учитываемые по первоначальной стоимости</t>
  </si>
  <si>
    <t>114</t>
  </si>
  <si>
    <t xml:space="preserve">Инвестиции, учитываемые методом долевого участия </t>
  </si>
  <si>
    <t>115</t>
  </si>
  <si>
    <t>Прочие долгосрочные финансовые активы</t>
  </si>
  <si>
    <t>116</t>
  </si>
  <si>
    <t>Долгосрочная торговая и прочая дебиторская задолженность</t>
  </si>
  <si>
    <t>117</t>
  </si>
  <si>
    <t>Долгосрочная дебиторская задолженность по аренде</t>
  </si>
  <si>
    <t>118</t>
  </si>
  <si>
    <t>Долгосрочные активы по договорам с покупателями</t>
  </si>
  <si>
    <t>119</t>
  </si>
  <si>
    <t>Инвестиционное имущество</t>
  </si>
  <si>
    <t>120</t>
  </si>
  <si>
    <t>Основные средства</t>
  </si>
  <si>
    <t>121</t>
  </si>
  <si>
    <t>Актив в форме права пользования</t>
  </si>
  <si>
    <t>122</t>
  </si>
  <si>
    <t>123</t>
  </si>
  <si>
    <t>Разведочные и оценочные активы</t>
  </si>
  <si>
    <t>124</t>
  </si>
  <si>
    <t>Нематериальные активы</t>
  </si>
  <si>
    <t>125</t>
  </si>
  <si>
    <t>Отложенные налоговые активы</t>
  </si>
  <si>
    <t>126</t>
  </si>
  <si>
    <t>Прочие долгосрочные активы</t>
  </si>
  <si>
    <t>127</t>
  </si>
  <si>
    <t>Итого долгосрочных активов (сумма строк с 110 по 127)</t>
  </si>
  <si>
    <t>200</t>
  </si>
  <si>
    <t>БАЛАНС (строка 100 + строка 101 + строка 200)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</si>
  <si>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</si>
  <si>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</si>
  <si>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210</t>
  </si>
  <si>
    <t>Краткосрочные финансовые обязательства, оцениваемые по справедливой стоимости через прибыль или убыток</t>
  </si>
  <si>
    <t>211</t>
  </si>
  <si>
    <t>212</t>
  </si>
  <si>
    <t>Прочие краткосрочные финансовые обязательства</t>
  </si>
  <si>
    <t>213</t>
  </si>
  <si>
    <t>Краткосрочная торговая и прочая кредиторская задолженность</t>
  </si>
  <si>
    <t>214</t>
  </si>
  <si>
    <t>Краткосрочные  оценочные обязательства</t>
  </si>
  <si>
    <t>215</t>
  </si>
  <si>
    <t>Текущие налоговые обязательства по подоходному налогу</t>
  </si>
  <si>
    <t>216</t>
  </si>
  <si>
    <t>Вознаграждения работникам</t>
  </si>
  <si>
    <t>217</t>
  </si>
  <si>
    <t>Краткосрочная задолженность по аренде</t>
  </si>
  <si>
    <t>218</t>
  </si>
  <si>
    <t xml:space="preserve">Краткосрочные обязательства по договорам покупателями  </t>
  </si>
  <si>
    <t>219</t>
  </si>
  <si>
    <t>Государственные субсидии</t>
  </si>
  <si>
    <t>220</t>
  </si>
  <si>
    <t>Дивиденды к оплате</t>
  </si>
  <si>
    <t>221</t>
  </si>
  <si>
    <t>Прочие краткосрочные обязательства</t>
  </si>
  <si>
    <t>222</t>
  </si>
  <si>
    <t>Итого краткосрочных обязательств (сумма строк с 210 по 222)</t>
  </si>
  <si>
    <t>300</t>
  </si>
  <si>
    <t>Обязательства выбывающих групп, предназначенных для продажи</t>
  </si>
  <si>
    <t>301</t>
  </si>
  <si>
    <t>-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</si>
  <si>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</si>
  <si>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</si>
  <si>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310</t>
  </si>
  <si>
    <t>Долгосрочные финансовые обязательства, оцениваемые по справедливой стоимости через прибыль или убыток</t>
  </si>
  <si>
    <t>311</t>
  </si>
  <si>
    <t>312</t>
  </si>
  <si>
    <t>Прочие долгосрочные финансовые обязательства</t>
  </si>
  <si>
    <t>313</t>
  </si>
  <si>
    <t>Долгосрочная торговая и прочая кредиторская задолженность</t>
  </si>
  <si>
    <t>314</t>
  </si>
  <si>
    <t xml:space="preserve">Долгосрочные оценочные обязательства </t>
  </si>
  <si>
    <t>315</t>
  </si>
  <si>
    <t>Отложенные налоговые обязательства</t>
  </si>
  <si>
    <t>316</t>
  </si>
  <si>
    <t>317</t>
  </si>
  <si>
    <t>Долгосрочная задолженность по аренде</t>
  </si>
  <si>
    <t>318</t>
  </si>
  <si>
    <t>Долгосрочные обязательства по договорам с покупателями</t>
  </si>
  <si>
    <t>319</t>
  </si>
  <si>
    <t>320</t>
  </si>
  <si>
    <t>Прочие долгосрочные обязательства</t>
  </si>
  <si>
    <t>321</t>
  </si>
  <si>
    <t>Итого долгосрочных обязательств (сумма строк с 310 по 321)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</si>
  <si>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</si>
  <si>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</si>
  <si>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</si>
  <si>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</si>
  <si>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</si>
  <si>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</si>
  <si>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</si>
  <si>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</si>
  <si>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Компоненты прочего совокупного дохода</t>
  </si>
  <si>
    <t>413</t>
  </si>
  <si>
    <t>Нераспределенная прибыль (непокрытый убыток)</t>
  </si>
  <si>
    <t>414</t>
  </si>
  <si>
    <t>Прочий капитал</t>
  </si>
  <si>
    <t>415</t>
  </si>
  <si>
    <t>Итого капитал, относимый на собственников (сумма строк с 410 по 415)</t>
  </si>
  <si>
    <t>420</t>
  </si>
  <si>
    <t>Доля неконтролирующих собственников</t>
  </si>
  <si>
    <t>421</t>
  </si>
  <si>
    <t>Всего капитал (строка 420 + строка 421)</t>
  </si>
  <si>
    <t>500</t>
  </si>
  <si>
    <t>БАЛАНС (строка 300 + строка 301 + строка 400 + строка 500)</t>
  </si>
  <si>
    <t>Чистые активы</t>
  </si>
  <si>
    <t>Колличество простых акций, шт.</t>
  </si>
  <si>
    <t>Балансовая стоиомость простой акции в тенге:</t>
  </si>
  <si>
    <t>Руководитель</t>
  </si>
  <si>
    <t>Дарибеков А. М.</t>
  </si>
  <si>
    <t>(фамилия, имя, отчество (при его наличии))</t>
  </si>
  <si>
    <t>(подпись)</t>
  </si>
  <si>
    <t>Главный бухгалтер</t>
  </si>
  <si>
    <t>Муршудова М. М.</t>
  </si>
  <si>
    <t>Место печати</t>
  </si>
  <si>
    <t>(при наличии)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</si>
  <si>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</si>
  <si>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</si>
  <si>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</si>
  <si>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</si>
  <si>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</si>
  <si>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</si>
  <si>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</si>
  <si>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</si>
  <si>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</si>
  <si>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</si>
  <si>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</si>
  <si>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</si>
  <si>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</si>
  <si>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</si>
  <si>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</si>
  <si>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</si>
  <si>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</si>
  <si>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</si>
  <si>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</si>
  <si>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</si>
  <si>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</si>
  <si>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>023</t>
  </si>
  <si>
    <t xml:space="preserve">            выплата вознаграждения</t>
  </si>
  <si>
    <t>024</t>
  </si>
  <si>
    <t xml:space="preserve">            выплаты по договорам страхования</t>
  </si>
  <si>
    <t>025</t>
  </si>
  <si>
    <t xml:space="preserve">            подоходный налог и другие платежи в бюджет</t>
  </si>
  <si>
    <t>026</t>
  </si>
  <si>
    <t xml:space="preserve">            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</si>
  <si>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</si>
  <si>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</si>
  <si>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</si>
  <si>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</si>
  <si>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</si>
  <si>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</si>
  <si>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</si>
  <si>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</si>
  <si>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</si>
  <si>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>042</t>
  </si>
  <si>
    <t xml:space="preserve">            реализация других долгосрочных активов</t>
  </si>
  <si>
    <t>043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</si>
  <si>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</si>
  <si>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</si>
  <si>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         реализация долговых инструментов других организаций</t>
  </si>
  <si>
    <t>045</t>
  </si>
  <si>
    <t xml:space="preserve">            возмещение при потере контроля над дочерними организациями</t>
  </si>
  <si>
    <t>046</t>
  </si>
  <si>
    <t xml:space="preserve">            изъятие денежных вкладов</t>
  </si>
  <si>
    <t>047</t>
  </si>
  <si>
    <t xml:space="preserve">            реализация прочих финансовых активов</t>
  </si>
  <si>
    <t>048</t>
  </si>
  <si>
    <t xml:space="preserve">            фьючерсные и форвардные контракты, опционы и свопы</t>
  </si>
  <si>
    <t>049</t>
  </si>
  <si>
    <t xml:space="preserve">            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</si>
  <si>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</si>
  <si>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</si>
  <si>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</si>
  <si>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</si>
  <si>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</si>
  <si>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 xml:space="preserve">            приобретение основных средств</t>
  </si>
  <si>
    <t>061</t>
  </si>
  <si>
    <t xml:space="preserve">            приобретение нематериальных активов</t>
  </si>
  <si>
    <t>062</t>
  </si>
  <si>
    <t xml:space="preserve">            приобретение других долгосрочных активов</t>
  </si>
  <si>
    <t>063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</si>
  <si>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</si>
  <si>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</si>
  <si>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         приобретение долговых инструментов других организаций</t>
  </si>
  <si>
    <t>065</t>
  </si>
  <si>
    <t xml:space="preserve">            приобретение контроля над дочерними организациями</t>
  </si>
  <si>
    <t>066</t>
  </si>
  <si>
    <t xml:space="preserve">            размещение денежных вкладов</t>
  </si>
  <si>
    <t>067</t>
  </si>
  <si>
    <t>068</t>
  </si>
  <si>
    <t xml:space="preserve">            приобретение прочих финансовых активов</t>
  </si>
  <si>
    <t>069</t>
  </si>
  <si>
    <t xml:space="preserve">            предоставление займов</t>
  </si>
  <si>
    <t>070</t>
  </si>
  <si>
    <t>071</t>
  </si>
  <si>
    <t xml:space="preserve">            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</si>
  <si>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</si>
  <si>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</si>
  <si>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</si>
  <si>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</si>
  <si>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</si>
  <si>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</si>
  <si>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</si>
  <si>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           эмиссия акций и других финансовых инструментов</t>
  </si>
  <si>
    <t>091</t>
  </si>
  <si>
    <t xml:space="preserve">            получение займов</t>
  </si>
  <si>
    <t>092</t>
  </si>
  <si>
    <t xml:space="preserve">            полученные вознаграждения </t>
  </si>
  <si>
    <t>093</t>
  </si>
  <si>
    <t>094</t>
  </si>
  <si>
    <t>2. Выбытие денежных средств, всего (сумма строк с 101 по 105)</t>
  </si>
  <si>
    <t xml:space="preserve">            погашение займов</t>
  </si>
  <si>
    <t>101</t>
  </si>
  <si>
    <t xml:space="preserve">            выплата вознаграждения </t>
  </si>
  <si>
    <t>102</t>
  </si>
  <si>
    <t xml:space="preserve">            выплата дивидендов</t>
  </si>
  <si>
    <t>103</t>
  </si>
  <si>
    <t xml:space="preserve">            выплаты собственникам по акциям организации</t>
  </si>
  <si>
    <t>104</t>
  </si>
  <si>
    <t xml:space="preserve">            прочие выбытия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</si>
  <si>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</si>
  <si>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</si>
  <si>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</si>
  <si>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</si>
  <si>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130</t>
  </si>
  <si>
    <t>6. Увеличение +/- уменьшение денежных средств (строка 030 +/- строка 080 +/- строка 110 +/- строка 120 +/- строка 130)</t>
  </si>
  <si>
    <t>140</t>
  </si>
  <si>
    <t>7. Денежные средства и их эквиваленты на начало отчетного периода</t>
  </si>
  <si>
    <t>150</t>
  </si>
  <si>
    <t>8. Денежные средства и их эквиваленты на конец отчетного периода</t>
  </si>
  <si>
    <t>160</t>
  </si>
  <si>
    <t xml:space="preserve">отчетный период  январь- сентябрь  2020 г. </t>
  </si>
  <si>
    <t xml:space="preserve">за январь- сентябрь  2020 г.  </t>
  </si>
  <si>
    <t>ежегодно не позднее 14 ноября 2020  года,</t>
  </si>
  <si>
    <t>организации публичного интереса по результатам за январь по 14 ноября 2020 года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</si>
  <si>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</si>
  <si>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</si>
  <si>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</si>
  <si>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</si>
  <si>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тыс.тенге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</si>
  <si>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</si>
  <si>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</si>
  <si>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</si>
  <si>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</si>
  <si>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</si>
  <si>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</si>
  <si>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</si>
  <si>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</si>
  <si>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</si>
  <si>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</si>
  <si>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</si>
  <si>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</si>
  <si>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</si>
  <si>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</si>
  <si>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</si>
  <si>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</si>
  <si>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</si>
  <si>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</si>
  <si>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</si>
  <si>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</si>
  <si>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</si>
  <si>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223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</si>
  <si>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</si>
  <si>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224</t>
  </si>
  <si>
    <t>актуарные прибыли (убытки) по пенсионным обязательствам</t>
  </si>
  <si>
    <t>225</t>
  </si>
  <si>
    <t>эффект изменения в ставке подоходного налога на отсроченный налог</t>
  </si>
  <si>
    <t>226</t>
  </si>
  <si>
    <t>хеджирование денежных потоков (за минусом налогового эффекта)</t>
  </si>
  <si>
    <t>227</t>
  </si>
  <si>
    <t>хеджирование чистых инвестиций в зарубежные операции</t>
  </si>
  <si>
    <t>228</t>
  </si>
  <si>
    <t>курсовая разница по инвестициям в зарубежные 
организации</t>
  </si>
  <si>
    <t>229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</si>
  <si>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</si>
  <si>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</si>
  <si>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</si>
  <si>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</si>
  <si>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</si>
  <si>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</si>
  <si>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</si>
  <si>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</si>
  <si>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</si>
  <si>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</si>
  <si>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</si>
  <si>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</si>
  <si>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</si>
  <si>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</si>
  <si>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</si>
  <si>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401</t>
  </si>
  <si>
    <t>Пересчитанное сальдо (строка 400+/- строка 401)</t>
  </si>
  <si>
    <t>Общий совокупный доход, всего (строка 610 + строка 620):</t>
  </si>
  <si>
    <t>600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</si>
  <si>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</si>
  <si>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</si>
  <si>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</si>
  <si>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</si>
  <si>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</si>
  <si>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</si>
  <si>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</si>
  <si>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</si>
  <si>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 xml:space="preserve">эффект изменения в ставке подоходного налога на отсроченный налог </t>
  </si>
  <si>
    <t>626</t>
  </si>
  <si>
    <t>627</t>
  </si>
  <si>
    <t xml:space="preserve">хеджирование чистых инвестиций в зарубежные операции </t>
  </si>
  <si>
    <t>628</t>
  </si>
  <si>
    <t>курсовая разница по инвестициям в зарубежные организации</t>
  </si>
  <si>
    <t>629</t>
  </si>
  <si>
    <t>Операции с собственниками всего (cумма строк с 710 по 718)</t>
  </si>
  <si>
    <t>700</t>
  </si>
  <si>
    <t>Вознаграждения работников акциями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</si>
  <si>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</si>
  <si>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</si>
  <si>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</si>
  <si>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</si>
  <si>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</si>
  <si>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</si>
  <si>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</si>
  <si>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</si>
  <si>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</si>
  <si>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</si>
  <si>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Сальдо на 30 июня 2020г (строка 500 + строка 600 + строка 700 + строка 719)</t>
  </si>
  <si>
    <t>800</t>
  </si>
  <si>
    <t>(фамилия, имя, отчество (при его наличии)</t>
  </si>
  <si>
    <t>№2 - ОПУ</t>
  </si>
  <si>
    <t>административных данных "Отчет о прибылях и убытках"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</si>
  <si>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</si>
  <si>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</si>
  <si>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</si>
  <si>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</si>
  <si>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</si>
  <si>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</si>
  <si>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</si>
  <si>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</si>
  <si>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</si>
  <si>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</si>
  <si>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 xml:space="preserve">Прочие расходы 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</si>
  <si>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</si>
  <si>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</si>
  <si>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</si>
  <si>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</si>
  <si>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201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</si>
  <si>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</si>
  <si>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</si>
  <si>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</si>
  <si>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</si>
  <si>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</si>
  <si>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хеджирование денежных потоков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</si>
  <si>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</si>
  <si>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</si>
  <si>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</si>
  <si>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</si>
  <si>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</si>
  <si>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</si>
  <si>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</si>
  <si>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</si>
  <si>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431</t>
  </si>
  <si>
    <t>432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</si>
  <si>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</si>
  <si>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</si>
  <si>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</si>
  <si>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</si>
  <si>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</si>
  <si>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</si>
  <si>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>Общий совокупный доход (строка 300 + строка 400)</t>
  </si>
  <si>
    <t>Общий совокупный доход, относимый на:</t>
  </si>
  <si>
    <t>собственников материнской организации</t>
  </si>
  <si>
    <t>доля неконтролирующих собственников</t>
  </si>
  <si>
    <t>Прибыль на акцию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</si>
  <si>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</si>
  <si>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</si>
  <si>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</si>
  <si>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</si>
  <si>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 xml:space="preserve">  Базовая и разводненная прибыль на одну акцию, в тенге</t>
  </si>
  <si>
    <r>
      <rPr>
        <b/>
        <sz val="8"/>
        <rFont val="Times New Roman"/>
        <family val="1"/>
        <charset val="204"/>
      </rPr>
      <t>Примечание</t>
    </r>
    <r>
      <rPr>
        <sz val="8"/>
        <rFont val="Times New Roman"/>
        <family val="1"/>
        <charset val="204"/>
      </rPr>
      <t xml:space="preserve">: пояснение по заполнению отчета приведено в приложении к форме, предназначенной для сбора </t>
    </r>
  </si>
  <si>
    <t>за период с 01  января по 30 сентября 2020 года</t>
  </si>
  <si>
    <t>За предыдущий период (9 месяцев 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</si>
</sst>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"/>
    <numFmt numFmtId="165" formatCode="[=0]&quot;-&quot;;General"/>
    <numFmt numFmtId="166" formatCode="#,##0.000_ ;[Red]\-#,##0.000\ "/>
    <numFmt numFmtId="167" formatCode="#,##0,"/>
    <numFmt numFmtId="169" formatCode="[=0]&quot;&quot;;General"/>
    <numFmt numFmtId="172" formatCode="[=-273186336.52]&quot;(273 186)&quot;;General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u/>
      <sz val="8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1" applyFont="1"/>
    <xf numFmtId="0" fontId="10" fillId="0" borderId="0" xfId="1" applyNumberFormat="1" applyFont="1" applyAlignment="1">
      <alignment horizontal="right"/>
    </xf>
    <xf numFmtId="0" fontId="6" fillId="0" borderId="0" xfId="1" applyFont="1" applyAlignment="1">
      <alignment horizontal="left" indent="5"/>
    </xf>
    <xf numFmtId="0" fontId="5" fillId="0" borderId="0" xfId="1" applyFont="1" applyAlignment="1">
      <alignment horizontal="left"/>
    </xf>
    <xf numFmtId="0" fontId="6" fillId="0" borderId="0" xfId="1" applyNumberFormat="1" applyFont="1" applyAlignment="1">
      <alignment horizontal="left" vertical="top" indent="5"/>
    </xf>
    <xf numFmtId="0" fontId="6" fillId="0" borderId="0" xfId="1" applyFont="1" applyAlignment="1"/>
    <xf numFmtId="0" fontId="5" fillId="0" borderId="0" xfId="1" applyFont="1" applyAlignment="1">
      <alignment horizontal="left" indent="5"/>
    </xf>
    <xf numFmtId="0" fontId="5" fillId="0" borderId="17" xfId="1" applyNumberFormat="1" applyFont="1" applyBorder="1" applyAlignment="1">
      <alignment horizontal="center" vertical="top" wrapText="1"/>
    </xf>
    <xf numFmtId="0" fontId="5" fillId="0" borderId="18" xfId="1" applyNumberFormat="1" applyFont="1" applyBorder="1" applyAlignment="1">
      <alignment horizontal="center" vertical="top" wrapText="1"/>
    </xf>
    <xf numFmtId="0" fontId="14" fillId="0" borderId="21" xfId="1" applyNumberFormat="1" applyFont="1" applyBorder="1" applyAlignment="1">
      <alignment horizontal="center" vertical="center"/>
    </xf>
    <xf numFmtId="0" fontId="14" fillId="0" borderId="10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left"/>
    </xf>
    <xf numFmtId="0" fontId="8" fillId="0" borderId="23" xfId="1" applyFont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5" fillId="0" borderId="27" xfId="1" applyNumberFormat="1" applyFont="1" applyBorder="1" applyAlignment="1">
      <alignment horizontal="center" vertical="center"/>
    </xf>
    <xf numFmtId="164" fontId="5" fillId="2" borderId="28" xfId="1" applyNumberFormat="1" applyFont="1" applyFill="1" applyBorder="1" applyAlignment="1">
      <alignment horizontal="right" vertical="center"/>
    </xf>
    <xf numFmtId="164" fontId="5" fillId="3" borderId="29" xfId="1" applyNumberFormat="1" applyFont="1" applyFill="1" applyBorder="1" applyAlignment="1">
      <alignment horizontal="right" vertical="center"/>
    </xf>
    <xf numFmtId="0" fontId="5" fillId="0" borderId="30" xfId="1" applyNumberFormat="1" applyFont="1" applyBorder="1" applyAlignment="1">
      <alignment horizontal="center" vertical="center"/>
    </xf>
    <xf numFmtId="164" fontId="5" fillId="2" borderId="31" xfId="1" applyNumberFormat="1" applyFont="1" applyFill="1" applyBorder="1" applyAlignment="1">
      <alignment horizontal="right" vertical="top"/>
    </xf>
    <xf numFmtId="164" fontId="5" fillId="2" borderId="4" xfId="1" applyNumberFormat="1" applyFont="1" applyFill="1" applyBorder="1" applyAlignment="1">
      <alignment horizontal="right" vertical="top"/>
    </xf>
    <xf numFmtId="164" fontId="5" fillId="2" borderId="31" xfId="1" applyNumberFormat="1" applyFont="1" applyFill="1" applyBorder="1" applyAlignment="1">
      <alignment horizontal="right" vertical="center"/>
    </xf>
    <xf numFmtId="164" fontId="5" fillId="2" borderId="4" xfId="1" applyNumberFormat="1" applyFont="1" applyFill="1" applyBorder="1" applyAlignment="1">
      <alignment horizontal="right" vertical="center"/>
    </xf>
    <xf numFmtId="0" fontId="6" fillId="0" borderId="34" xfId="1" applyNumberFormat="1" applyFont="1" applyBorder="1" applyAlignment="1">
      <alignment horizontal="center" vertical="top"/>
    </xf>
    <xf numFmtId="164" fontId="6" fillId="0" borderId="35" xfId="1" applyNumberFormat="1" applyFont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/>
    </xf>
    <xf numFmtId="165" fontId="5" fillId="2" borderId="28" xfId="1" applyNumberFormat="1" applyFont="1" applyFill="1" applyBorder="1" applyAlignment="1">
      <alignment horizontal="right" vertical="center"/>
    </xf>
    <xf numFmtId="164" fontId="5" fillId="2" borderId="29" xfId="1" applyNumberFormat="1" applyFont="1" applyFill="1" applyBorder="1" applyAlignment="1">
      <alignment horizontal="right" vertical="center"/>
    </xf>
    <xf numFmtId="0" fontId="8" fillId="0" borderId="36" xfId="1" applyFont="1" applyBorder="1" applyAlignment="1">
      <alignment horizontal="left"/>
    </xf>
    <xf numFmtId="0" fontId="8" fillId="0" borderId="37" xfId="1" applyFont="1" applyBorder="1" applyAlignment="1">
      <alignment horizontal="left"/>
    </xf>
    <xf numFmtId="164" fontId="8" fillId="0" borderId="38" xfId="1" applyNumberFormat="1" applyFont="1" applyBorder="1" applyAlignment="1">
      <alignment horizontal="left"/>
    </xf>
    <xf numFmtId="165" fontId="5" fillId="2" borderId="31" xfId="1" applyNumberFormat="1" applyFont="1" applyFill="1" applyBorder="1" applyAlignment="1">
      <alignment horizontal="right" vertical="center"/>
    </xf>
    <xf numFmtId="0" fontId="5" fillId="2" borderId="31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5" fillId="3" borderId="29" xfId="1" applyNumberFormat="1" applyFont="1" applyFill="1" applyBorder="1" applyAlignment="1">
      <alignment horizontal="right" vertical="center"/>
    </xf>
    <xf numFmtId="0" fontId="6" fillId="0" borderId="27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right" vertical="center"/>
    </xf>
    <xf numFmtId="164" fontId="6" fillId="3" borderId="12" xfId="1" applyNumberFormat="1" applyFont="1" applyFill="1" applyBorder="1" applyAlignment="1">
      <alignment horizontal="right" vertical="center"/>
    </xf>
    <xf numFmtId="0" fontId="6" fillId="4" borderId="34" xfId="1" applyNumberFormat="1" applyFont="1" applyFill="1" applyBorder="1" applyAlignment="1">
      <alignment horizontal="center" vertical="center"/>
    </xf>
    <xf numFmtId="164" fontId="6" fillId="4" borderId="39" xfId="1" applyNumberFormat="1" applyFont="1" applyFill="1" applyBorder="1" applyAlignment="1">
      <alignment horizontal="right" vertical="center"/>
    </xf>
    <xf numFmtId="164" fontId="6" fillId="4" borderId="12" xfId="1" applyNumberFormat="1" applyFont="1" applyFill="1" applyBorder="1" applyAlignment="1">
      <alignment horizontal="right" vertical="center"/>
    </xf>
    <xf numFmtId="0" fontId="5" fillId="0" borderId="36" xfId="1" applyNumberFormat="1" applyFont="1" applyBorder="1" applyAlignment="1">
      <alignment horizontal="center" vertical="center"/>
    </xf>
    <xf numFmtId="0" fontId="8" fillId="0" borderId="37" xfId="1" applyNumberFormat="1" applyFont="1" applyBorder="1" applyAlignment="1">
      <alignment horizontal="left"/>
    </xf>
    <xf numFmtId="0" fontId="8" fillId="0" borderId="38" xfId="1" applyNumberFormat="1" applyFont="1" applyBorder="1" applyAlignment="1">
      <alignment horizontal="left"/>
    </xf>
    <xf numFmtId="164" fontId="5" fillId="2" borderId="41" xfId="1" applyNumberFormat="1" applyFont="1" applyFill="1" applyBorder="1" applyAlignment="1">
      <alignment horizontal="right" vertical="center"/>
    </xf>
    <xf numFmtId="3" fontId="5" fillId="2" borderId="18" xfId="1" applyNumberFormat="1" applyFont="1" applyFill="1" applyBorder="1" applyAlignment="1">
      <alignment horizontal="right" vertical="center"/>
    </xf>
    <xf numFmtId="3" fontId="5" fillId="2" borderId="29" xfId="1" applyNumberFormat="1" applyFont="1" applyFill="1" applyBorder="1" applyAlignment="1">
      <alignment horizontal="right" vertical="center"/>
    </xf>
    <xf numFmtId="0" fontId="5" fillId="0" borderId="30" xfId="1" applyNumberFormat="1" applyFont="1" applyBorder="1" applyAlignment="1">
      <alignment horizontal="center"/>
    </xf>
    <xf numFmtId="3" fontId="5" fillId="2" borderId="4" xfId="1" applyNumberFormat="1" applyFont="1" applyFill="1" applyBorder="1" applyAlignment="1">
      <alignment horizontal="right" vertical="center"/>
    </xf>
    <xf numFmtId="164" fontId="6" fillId="0" borderId="31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5" fillId="0" borderId="42" xfId="1" applyNumberFormat="1" applyFont="1" applyBorder="1" applyAlignment="1">
      <alignment horizontal="center" vertical="center"/>
    </xf>
    <xf numFmtId="164" fontId="5" fillId="2" borderId="43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0" fontId="8" fillId="0" borderId="2" xfId="1" applyNumberFormat="1" applyFont="1" applyBorder="1" applyAlignment="1">
      <alignment horizontal="left" vertical="top"/>
    </xf>
    <xf numFmtId="164" fontId="8" fillId="0" borderId="46" xfId="1" applyNumberFormat="1" applyFont="1" applyBorder="1" applyAlignment="1">
      <alignment horizontal="left" vertical="top"/>
    </xf>
    <xf numFmtId="3" fontId="8" fillId="0" borderId="47" xfId="1" applyNumberFormat="1" applyFont="1" applyBorder="1" applyAlignment="1">
      <alignment horizontal="left" vertical="top"/>
    </xf>
    <xf numFmtId="0" fontId="6" fillId="0" borderId="34" xfId="1" applyNumberFormat="1" applyFont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right" vertical="center"/>
    </xf>
    <xf numFmtId="0" fontId="8" fillId="0" borderId="36" xfId="1" applyNumberFormat="1" applyFont="1" applyBorder="1" applyAlignment="1">
      <alignment horizontal="left" vertical="top"/>
    </xf>
    <xf numFmtId="3" fontId="5" fillId="3" borderId="28" xfId="1" applyNumberFormat="1" applyFont="1" applyFill="1" applyBorder="1" applyAlignment="1">
      <alignment horizontal="right" vertical="center"/>
    </xf>
    <xf numFmtId="3" fontId="8" fillId="3" borderId="29" xfId="1" applyNumberFormat="1" applyFont="1" applyFill="1" applyBorder="1" applyAlignment="1">
      <alignment horizontal="left" vertical="top"/>
    </xf>
    <xf numFmtId="3" fontId="5" fillId="3" borderId="4" xfId="1" applyNumberFormat="1" applyFont="1" applyFill="1" applyBorder="1" applyAlignment="1">
      <alignment horizontal="right" vertical="center"/>
    </xf>
    <xf numFmtId="0" fontId="3" fillId="0" borderId="4" xfId="0" applyFont="1" applyBorder="1"/>
    <xf numFmtId="0" fontId="6" fillId="0" borderId="30" xfId="1" applyNumberFormat="1" applyFont="1" applyBorder="1" applyAlignment="1">
      <alignment horizontal="center" vertical="center"/>
    </xf>
    <xf numFmtId="0" fontId="6" fillId="4" borderId="30" xfId="1" applyNumberFormat="1" applyFont="1" applyFill="1" applyBorder="1" applyAlignment="1">
      <alignment horizontal="center" vertical="center"/>
    </xf>
    <xf numFmtId="164" fontId="6" fillId="4" borderId="28" xfId="1" applyNumberFormat="1" applyFont="1" applyFill="1" applyBorder="1" applyAlignment="1">
      <alignment horizontal="right" vertical="center"/>
    </xf>
    <xf numFmtId="3" fontId="6" fillId="4" borderId="29" xfId="1" applyNumberFormat="1" applyFont="1" applyFill="1" applyBorder="1" applyAlignment="1">
      <alignment horizontal="right" vertical="center"/>
    </xf>
    <xf numFmtId="0" fontId="6" fillId="5" borderId="50" xfId="0" applyNumberFormat="1" applyFont="1" applyFill="1" applyBorder="1" applyAlignment="1">
      <alignment horizontal="center" vertical="center"/>
    </xf>
    <xf numFmtId="164" fontId="4" fillId="5" borderId="39" xfId="1" applyNumberFormat="1" applyFont="1" applyFill="1" applyBorder="1" applyAlignment="1">
      <alignment horizontal="right" vertical="center"/>
    </xf>
    <xf numFmtId="164" fontId="4" fillId="5" borderId="12" xfId="1" applyNumberFormat="1" applyFont="1" applyFill="1" applyBorder="1" applyAlignment="1">
      <alignment horizontal="right" vertical="center"/>
    </xf>
    <xf numFmtId="0" fontId="6" fillId="6" borderId="2" xfId="0" applyNumberFormat="1" applyFont="1" applyFill="1" applyBorder="1" applyAlignment="1">
      <alignment horizontal="center" vertical="center"/>
    </xf>
    <xf numFmtId="164" fontId="0" fillId="6" borderId="47" xfId="0" applyNumberFormat="1" applyFont="1" applyFill="1" applyBorder="1" applyAlignment="1">
      <alignment horizontal="right"/>
    </xf>
    <xf numFmtId="0" fontId="6" fillId="7" borderId="2" xfId="0" applyNumberFormat="1" applyFont="1" applyFill="1" applyBorder="1" applyAlignment="1">
      <alignment horizontal="center" vertical="center"/>
    </xf>
    <xf numFmtId="166" fontId="15" fillId="7" borderId="47" xfId="0" applyNumberFormat="1" applyFont="1" applyFill="1" applyBorder="1" applyAlignment="1">
      <alignment horizontal="right"/>
    </xf>
    <xf numFmtId="164" fontId="8" fillId="0" borderId="0" xfId="1" applyNumberFormat="1" applyFont="1"/>
    <xf numFmtId="167" fontId="8" fillId="0" borderId="0" xfId="1" applyNumberFormat="1" applyFont="1"/>
    <xf numFmtId="0" fontId="6" fillId="0" borderId="0" xfId="1" applyFont="1" applyAlignment="1">
      <alignment horizontal="left"/>
    </xf>
    <xf numFmtId="0" fontId="8" fillId="0" borderId="14" xfId="1" applyFont="1" applyBorder="1" applyAlignment="1">
      <alignment horizontal="left"/>
    </xf>
    <xf numFmtId="0" fontId="6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4"/>
    <xf numFmtId="0" fontId="21" fillId="0" borderId="0" xfId="4" applyNumberFormat="1" applyFont="1" applyAlignment="1">
      <alignment horizontal="center" vertical="center" wrapText="1"/>
    </xf>
    <xf numFmtId="0" fontId="17" fillId="0" borderId="0" xfId="4" applyNumberFormat="1" applyFont="1" applyAlignment="1">
      <alignment horizontal="center" vertical="center"/>
    </xf>
    <xf numFmtId="0" fontId="18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0" fontId="22" fillId="0" borderId="0" xfId="4" applyFont="1" applyAlignment="1">
      <alignment horizontal="right"/>
    </xf>
    <xf numFmtId="0" fontId="23" fillId="0" borderId="0" xfId="0" applyFont="1"/>
    <xf numFmtId="0" fontId="2" fillId="0" borderId="1" xfId="4" applyNumberFormat="1" applyFont="1" applyBorder="1" applyAlignment="1">
      <alignment horizontal="center" vertical="center" wrapText="1"/>
    </xf>
    <xf numFmtId="0" fontId="2" fillId="0" borderId="0" xfId="4" applyNumberFormat="1" applyFont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/>
    </xf>
    <xf numFmtId="0" fontId="1" fillId="0" borderId="1" xfId="4" applyNumberFormat="1" applyFont="1" applyBorder="1" applyAlignment="1">
      <alignment horizontal="center"/>
    </xf>
    <xf numFmtId="0" fontId="2" fillId="0" borderId="56" xfId="4" applyNumberFormat="1" applyFont="1" applyBorder="1" applyAlignment="1">
      <alignment horizontal="center" vertical="center"/>
    </xf>
    <xf numFmtId="3" fontId="18" fillId="0" borderId="57" xfId="4" applyNumberFormat="1" applyFont="1" applyBorder="1" applyAlignment="1">
      <alignment horizontal="right" vertical="center"/>
    </xf>
    <xf numFmtId="3" fontId="18" fillId="2" borderId="58" xfId="4" applyNumberFormat="1" applyFont="1" applyFill="1" applyBorder="1" applyAlignment="1">
      <alignment horizontal="right" vertical="center"/>
    </xf>
    <xf numFmtId="3" fontId="18" fillId="2" borderId="17" xfId="4" applyNumberFormat="1" applyFont="1" applyFill="1" applyBorder="1" applyAlignment="1">
      <alignment vertical="center"/>
    </xf>
    <xf numFmtId="3" fontId="18" fillId="0" borderId="18" xfId="4" applyNumberFormat="1" applyFont="1" applyBorder="1" applyAlignment="1">
      <alignment vertical="center"/>
    </xf>
    <xf numFmtId="0" fontId="2" fillId="0" borderId="3" xfId="4" applyNumberFormat="1" applyFont="1" applyBorder="1" applyAlignment="1">
      <alignment horizontal="center" vertical="center"/>
    </xf>
    <xf numFmtId="3" fontId="2" fillId="2" borderId="1" xfId="4" applyNumberFormat="1" applyFont="1" applyFill="1" applyBorder="1" applyAlignment="1">
      <alignment horizontal="right" vertical="center"/>
    </xf>
    <xf numFmtId="3" fontId="2" fillId="2" borderId="49" xfId="4" applyNumberFormat="1" applyFont="1" applyFill="1" applyBorder="1" applyAlignment="1">
      <alignment horizontal="right" vertical="center"/>
    </xf>
    <xf numFmtId="3" fontId="2" fillId="2" borderId="1" xfId="4" applyNumberFormat="1" applyFont="1" applyFill="1" applyBorder="1" applyAlignment="1">
      <alignment vertical="center"/>
    </xf>
    <xf numFmtId="3" fontId="18" fillId="0" borderId="4" xfId="4" applyNumberFormat="1" applyFont="1" applyBorder="1" applyAlignment="1">
      <alignment vertical="center"/>
    </xf>
    <xf numFmtId="0" fontId="18" fillId="0" borderId="3" xfId="4" applyNumberFormat="1" applyFont="1" applyBorder="1" applyAlignment="1">
      <alignment horizontal="center" vertical="center"/>
    </xf>
    <xf numFmtId="3" fontId="18" fillId="0" borderId="49" xfId="4" applyNumberFormat="1" applyFont="1" applyBorder="1" applyAlignment="1">
      <alignment horizontal="right" vertical="center"/>
    </xf>
    <xf numFmtId="3" fontId="18" fillId="0" borderId="1" xfId="4" applyNumberFormat="1" applyFont="1" applyBorder="1" applyAlignment="1">
      <alignment vertical="center"/>
    </xf>
    <xf numFmtId="0" fontId="18" fillId="0" borderId="48" xfId="4" applyNumberFormat="1" applyFont="1" applyBorder="1" applyAlignment="1">
      <alignment horizontal="center" vertical="top" wrapText="1"/>
    </xf>
    <xf numFmtId="0" fontId="2" fillId="0" borderId="48" xfId="4" applyNumberFormat="1" applyFont="1" applyBorder="1" applyAlignment="1">
      <alignment horizontal="center" vertical="center" wrapText="1"/>
    </xf>
    <xf numFmtId="0" fontId="18" fillId="0" borderId="48" xfId="4" applyNumberFormat="1" applyFont="1" applyBorder="1" applyAlignment="1">
      <alignment horizontal="center" vertical="center" wrapText="1"/>
    </xf>
    <xf numFmtId="0" fontId="2" fillId="0" borderId="60" xfId="4" applyNumberFormat="1" applyFont="1" applyBorder="1" applyAlignment="1">
      <alignment horizontal="center" vertical="center"/>
    </xf>
    <xf numFmtId="3" fontId="2" fillId="2" borderId="54" xfId="4" applyNumberFormat="1" applyFont="1" applyFill="1" applyBorder="1" applyAlignment="1">
      <alignment horizontal="right" vertical="center"/>
    </xf>
    <xf numFmtId="3" fontId="2" fillId="2" borderId="55" xfId="4" applyNumberFormat="1" applyFont="1" applyFill="1" applyBorder="1" applyAlignment="1">
      <alignment horizontal="right" vertical="center"/>
    </xf>
    <xf numFmtId="0" fontId="2" fillId="2" borderId="11" xfId="4" applyNumberFormat="1" applyFont="1" applyFill="1" applyBorder="1" applyAlignment="1">
      <alignment horizontal="center" vertical="center"/>
    </xf>
    <xf numFmtId="3" fontId="2" fillId="2" borderId="40" xfId="4" applyNumberFormat="1" applyFont="1" applyFill="1" applyBorder="1" applyAlignment="1">
      <alignment horizontal="right" vertical="center"/>
    </xf>
    <xf numFmtId="3" fontId="2" fillId="2" borderId="6" xfId="4" applyNumberFormat="1" applyFont="1" applyFill="1" applyBorder="1" applyAlignment="1">
      <alignment vertical="center"/>
    </xf>
    <xf numFmtId="3" fontId="18" fillId="0" borderId="7" xfId="4" applyNumberFormat="1" applyFont="1" applyBorder="1" applyAlignment="1">
      <alignment vertical="center"/>
    </xf>
    <xf numFmtId="0" fontId="2" fillId="0" borderId="56" xfId="4" applyNumberFormat="1" applyFont="1" applyBorder="1" applyAlignment="1">
      <alignment horizontal="center" vertical="center" wrapText="1"/>
    </xf>
    <xf numFmtId="3" fontId="2" fillId="2" borderId="17" xfId="4" applyNumberFormat="1" applyFont="1" applyFill="1" applyBorder="1" applyAlignment="1">
      <alignment horizontal="right" vertical="center" wrapText="1"/>
    </xf>
    <xf numFmtId="3" fontId="2" fillId="2" borderId="58" xfId="4" applyNumberFormat="1" applyFont="1" applyFill="1" applyBorder="1" applyAlignment="1">
      <alignment horizontal="right" vertical="center" wrapText="1"/>
    </xf>
    <xf numFmtId="3" fontId="2" fillId="2" borderId="17" xfId="4" applyNumberFormat="1" applyFont="1" applyFill="1" applyBorder="1" applyAlignment="1">
      <alignment vertical="center" wrapText="1"/>
    </xf>
    <xf numFmtId="0" fontId="2" fillId="0" borderId="60" xfId="4" applyNumberFormat="1" applyFont="1" applyBorder="1" applyAlignment="1">
      <alignment horizontal="center" vertical="center" wrapText="1"/>
    </xf>
    <xf numFmtId="3" fontId="2" fillId="2" borderId="54" xfId="4" applyNumberFormat="1" applyFont="1" applyFill="1" applyBorder="1" applyAlignment="1">
      <alignment horizontal="right" vertical="center" wrapText="1"/>
    </xf>
    <xf numFmtId="3" fontId="2" fillId="2" borderId="55" xfId="4" applyNumberFormat="1" applyFont="1" applyFill="1" applyBorder="1" applyAlignment="1">
      <alignment horizontal="right" vertical="center" wrapText="1"/>
    </xf>
    <xf numFmtId="3" fontId="2" fillId="2" borderId="1" xfId="4" applyNumberFormat="1" applyFont="1" applyFill="1" applyBorder="1" applyAlignment="1">
      <alignment vertical="center" wrapText="1"/>
    </xf>
    <xf numFmtId="3" fontId="18" fillId="0" borderId="4" xfId="4" applyNumberFormat="1" applyFont="1" applyBorder="1" applyAlignment="1">
      <alignment vertical="center" wrapText="1"/>
    </xf>
    <xf numFmtId="0" fontId="18" fillId="0" borderId="60" xfId="4" applyNumberFormat="1" applyFont="1" applyBorder="1" applyAlignment="1">
      <alignment horizontal="center" vertical="center"/>
    </xf>
    <xf numFmtId="3" fontId="18" fillId="0" borderId="54" xfId="4" applyNumberFormat="1" applyFont="1" applyBorder="1" applyAlignment="1">
      <alignment horizontal="right" vertical="center"/>
    </xf>
    <xf numFmtId="3" fontId="18" fillId="0" borderId="55" xfId="4" applyNumberFormat="1" applyFont="1" applyBorder="1" applyAlignment="1">
      <alignment horizontal="right" vertical="center"/>
    </xf>
    <xf numFmtId="0" fontId="18" fillId="0" borderId="11" xfId="4" applyNumberFormat="1" applyFont="1" applyBorder="1" applyAlignment="1">
      <alignment horizontal="center" vertical="center"/>
    </xf>
    <xf numFmtId="0" fontId="18" fillId="0" borderId="56" xfId="4" applyNumberFormat="1" applyFont="1" applyBorder="1" applyAlignment="1">
      <alignment horizontal="center" vertical="center"/>
    </xf>
    <xf numFmtId="0" fontId="18" fillId="0" borderId="17" xfId="4" applyNumberFormat="1" applyFont="1" applyBorder="1" applyAlignment="1">
      <alignment horizontal="right" vertical="center"/>
    </xf>
    <xf numFmtId="164" fontId="18" fillId="0" borderId="17" xfId="4" applyNumberFormat="1" applyFont="1" applyBorder="1" applyAlignment="1">
      <alignment horizontal="right" vertical="center"/>
    </xf>
    <xf numFmtId="164" fontId="18" fillId="0" borderId="17" xfId="4" applyNumberFormat="1" applyFont="1" applyBorder="1" applyAlignment="1">
      <alignment vertical="center"/>
    </xf>
    <xf numFmtId="164" fontId="18" fillId="0" borderId="18" xfId="4" applyNumberFormat="1" applyFont="1" applyBorder="1" applyAlignment="1">
      <alignment vertical="center"/>
    </xf>
    <xf numFmtId="0" fontId="2" fillId="2" borderId="54" xfId="4" applyNumberFormat="1" applyFont="1" applyFill="1" applyBorder="1" applyAlignment="1">
      <alignment horizontal="right" vertical="center"/>
    </xf>
    <xf numFmtId="0" fontId="2" fillId="2" borderId="55" xfId="4" applyNumberFormat="1" applyFont="1" applyFill="1" applyBorder="1" applyAlignment="1">
      <alignment horizontal="right" vertical="center"/>
    </xf>
    <xf numFmtId="164" fontId="2" fillId="2" borderId="1" xfId="4" applyNumberFormat="1" applyFont="1" applyFill="1" applyBorder="1" applyAlignment="1">
      <alignment vertical="center"/>
    </xf>
    <xf numFmtId="164" fontId="18" fillId="0" borderId="4" xfId="4" applyNumberFormat="1" applyFont="1" applyBorder="1" applyAlignment="1">
      <alignment vertical="center"/>
    </xf>
    <xf numFmtId="0" fontId="18" fillId="0" borderId="54" xfId="4" applyNumberFormat="1" applyFont="1" applyBorder="1" applyAlignment="1">
      <alignment horizontal="right" vertical="center"/>
    </xf>
    <xf numFmtId="0" fontId="18" fillId="0" borderId="55" xfId="4" applyNumberFormat="1" applyFont="1" applyBorder="1" applyAlignment="1">
      <alignment horizontal="right" vertical="center"/>
    </xf>
    <xf numFmtId="164" fontId="18" fillId="0" borderId="1" xfId="4" applyNumberFormat="1" applyFont="1" applyBorder="1" applyAlignment="1">
      <alignment vertical="center"/>
    </xf>
    <xf numFmtId="164" fontId="18" fillId="0" borderId="54" xfId="4" applyNumberFormat="1" applyFont="1" applyBorder="1" applyAlignment="1">
      <alignment horizontal="right" vertical="center"/>
    </xf>
    <xf numFmtId="164" fontId="2" fillId="2" borderId="1" xfId="4" applyNumberFormat="1" applyFont="1" applyFill="1" applyBorder="1" applyAlignment="1">
      <alignment vertical="center" wrapText="1"/>
    </xf>
    <xf numFmtId="164" fontId="18" fillId="0" borderId="4" xfId="4" applyNumberFormat="1" applyFont="1" applyBorder="1" applyAlignment="1">
      <alignment vertical="center" wrapText="1"/>
    </xf>
    <xf numFmtId="0" fontId="2" fillId="2" borderId="54" xfId="4" applyNumberFormat="1" applyFont="1" applyFill="1" applyBorder="1" applyAlignment="1">
      <alignment horizontal="right" vertical="center" wrapText="1"/>
    </xf>
    <xf numFmtId="164" fontId="2" fillId="2" borderId="54" xfId="4" applyNumberFormat="1" applyFont="1" applyFill="1" applyBorder="1" applyAlignment="1">
      <alignment horizontal="right" vertical="center" wrapText="1"/>
    </xf>
    <xf numFmtId="3" fontId="18" fillId="2" borderId="1" xfId="4" applyNumberFormat="1" applyFont="1" applyFill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3" fontId="2" fillId="2" borderId="57" xfId="4" applyNumberFormat="1" applyFont="1" applyFill="1" applyBorder="1" applyAlignment="1">
      <alignment horizontal="right" vertical="center"/>
    </xf>
    <xf numFmtId="3" fontId="2" fillId="2" borderId="33" xfId="4" applyNumberFormat="1" applyFont="1" applyFill="1" applyBorder="1" applyAlignment="1">
      <alignment horizontal="right" vertical="center"/>
    </xf>
    <xf numFmtId="3" fontId="2" fillId="2" borderId="17" xfId="4" applyNumberFormat="1" applyFont="1" applyFill="1" applyBorder="1" applyAlignment="1">
      <alignment horizontal="right" vertical="center"/>
    </xf>
    <xf numFmtId="3" fontId="2" fillId="2" borderId="58" xfId="4" applyNumberFormat="1" applyFont="1" applyFill="1" applyBorder="1" applyAlignment="1">
      <alignment horizontal="right" vertical="center"/>
    </xf>
    <xf numFmtId="3" fontId="2" fillId="2" borderId="17" xfId="4" applyNumberFormat="1" applyFont="1" applyFill="1" applyBorder="1" applyAlignment="1">
      <alignment vertical="center"/>
    </xf>
    <xf numFmtId="164" fontId="0" fillId="0" borderId="0" xfId="0" applyNumberFormat="1"/>
    <xf numFmtId="3" fontId="0" fillId="0" borderId="0" xfId="0" applyNumberFormat="1"/>
    <xf numFmtId="0" fontId="18" fillId="0" borderId="0" xfId="6" applyFont="1" applyAlignment="1">
      <alignment horizontal="left"/>
    </xf>
    <xf numFmtId="0" fontId="1" fillId="0" borderId="0" xfId="6"/>
    <xf numFmtId="0" fontId="1" fillId="0" borderId="14" xfId="6" applyFont="1" applyBorder="1" applyAlignment="1">
      <alignment horizontal="left"/>
    </xf>
    <xf numFmtId="164" fontId="1" fillId="0" borderId="0" xfId="6" applyNumberFormat="1"/>
    <xf numFmtId="0" fontId="24" fillId="0" borderId="0" xfId="6" applyNumberFormat="1" applyFont="1" applyAlignment="1">
      <alignment horizontal="center" vertical="top"/>
    </xf>
    <xf numFmtId="0" fontId="18" fillId="0" borderId="0" xfId="6" applyNumberFormat="1" applyFont="1" applyAlignment="1">
      <alignment horizontal="left"/>
    </xf>
    <xf numFmtId="0" fontId="8" fillId="0" borderId="0" xfId="7" applyFont="1"/>
    <xf numFmtId="0" fontId="8" fillId="0" borderId="0" xfId="7" applyNumberFormat="1" applyFont="1" applyAlignment="1">
      <alignment horizontal="left" wrapText="1"/>
    </xf>
    <xf numFmtId="0" fontId="4" fillId="2" borderId="0" xfId="7" applyNumberFormat="1" applyFont="1" applyFill="1" applyBorder="1" applyAlignment="1">
      <alignment horizontal="left" wrapText="1"/>
    </xf>
    <xf numFmtId="0" fontId="8" fillId="0" borderId="0" xfId="7" applyFont="1" applyAlignment="1">
      <alignment horizontal="right"/>
    </xf>
    <xf numFmtId="164" fontId="8" fillId="2" borderId="54" xfId="1" applyNumberFormat="1" applyFont="1" applyFill="1" applyBorder="1" applyAlignment="1">
      <alignment horizontal="right" vertical="center"/>
    </xf>
    <xf numFmtId="164" fontId="4" fillId="2" borderId="54" xfId="1" applyNumberFormat="1" applyFont="1" applyFill="1" applyBorder="1" applyAlignment="1">
      <alignment horizontal="right" vertical="center"/>
    </xf>
    <xf numFmtId="0" fontId="9" fillId="5" borderId="13" xfId="0" applyFont="1" applyFill="1" applyBorder="1"/>
    <xf numFmtId="0" fontId="9" fillId="5" borderId="63" xfId="0" applyFont="1" applyFill="1" applyBorder="1"/>
    <xf numFmtId="0" fontId="9" fillId="5" borderId="45" xfId="0" applyFont="1" applyFill="1" applyBorder="1"/>
    <xf numFmtId="3" fontId="9" fillId="5" borderId="2" xfId="0" applyNumberFormat="1" applyFont="1" applyFill="1" applyBorder="1"/>
    <xf numFmtId="0" fontId="4" fillId="0" borderId="0" xfId="7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7" applyFont="1" applyAlignment="1">
      <alignment horizontal="left"/>
    </xf>
    <xf numFmtId="0" fontId="4" fillId="0" borderId="0" xfId="7" applyFont="1" applyAlignment="1">
      <alignment horizontal="left"/>
    </xf>
    <xf numFmtId="164" fontId="4" fillId="0" borderId="1" xfId="8" applyNumberFormat="1" applyFont="1" applyBorder="1" applyAlignment="1">
      <alignment horizontal="right" vertical="center" wrapText="1"/>
    </xf>
    <xf numFmtId="164" fontId="8" fillId="2" borderId="1" xfId="8" applyNumberFormat="1" applyFont="1" applyFill="1" applyBorder="1" applyAlignment="1">
      <alignment horizontal="right" vertical="center" wrapText="1"/>
    </xf>
    <xf numFmtId="164" fontId="8" fillId="2" borderId="1" xfId="8" applyNumberFormat="1" applyFont="1" applyFill="1" applyBorder="1" applyAlignment="1">
      <alignment horizontal="right" vertical="top" wrapText="1"/>
    </xf>
    <xf numFmtId="164" fontId="4" fillId="0" borderId="1" xfId="7" applyNumberFormat="1" applyFont="1" applyBorder="1" applyAlignment="1">
      <alignment horizontal="right" vertical="center" wrapText="1"/>
    </xf>
    <xf numFmtId="164" fontId="4" fillId="0" borderId="6" xfId="7" applyNumberFormat="1" applyFont="1" applyBorder="1" applyAlignment="1">
      <alignment horizontal="right" vertical="center" wrapText="1"/>
    </xf>
    <xf numFmtId="169" fontId="8" fillId="0" borderId="1" xfId="7" applyNumberFormat="1" applyFont="1" applyBorder="1" applyAlignment="1">
      <alignment horizontal="right" vertical="center" wrapText="1"/>
    </xf>
    <xf numFmtId="0" fontId="8" fillId="0" borderId="1" xfId="7" applyNumberFormat="1" applyFont="1" applyBorder="1" applyAlignment="1">
      <alignment horizontal="right" vertical="center" wrapText="1"/>
    </xf>
    <xf numFmtId="0" fontId="8" fillId="0" borderId="17" xfId="7" applyNumberFormat="1" applyFont="1" applyBorder="1" applyAlignment="1">
      <alignment horizontal="center" vertical="top" wrapText="1"/>
    </xf>
    <xf numFmtId="0" fontId="8" fillId="0" borderId="18" xfId="7" applyNumberFormat="1" applyFont="1" applyBorder="1" applyAlignment="1">
      <alignment horizontal="center" vertical="top" wrapText="1"/>
    </xf>
    <xf numFmtId="0" fontId="8" fillId="0" borderId="61" xfId="7" applyNumberFormat="1" applyFont="1" applyBorder="1" applyAlignment="1">
      <alignment horizontal="centerContinuous" vertical="center" wrapText="1"/>
    </xf>
    <xf numFmtId="0" fontId="8" fillId="0" borderId="62" xfId="7" applyNumberFormat="1" applyFont="1" applyBorder="1" applyAlignment="1">
      <alignment horizontal="centerContinuous" vertical="center" wrapText="1"/>
    </xf>
    <xf numFmtId="0" fontId="8" fillId="0" borderId="41" xfId="7" applyNumberFormat="1" applyFont="1" applyBorder="1" applyAlignment="1">
      <alignment horizontal="centerContinuous" vertical="center" wrapText="1"/>
    </xf>
    <xf numFmtId="0" fontId="8" fillId="0" borderId="1" xfId="7" applyNumberFormat="1" applyFont="1" applyBorder="1" applyAlignment="1">
      <alignment horizontal="center" vertical="center" wrapText="1"/>
    </xf>
    <xf numFmtId="0" fontId="8" fillId="0" borderId="4" xfId="7" applyNumberFormat="1" applyFont="1" applyBorder="1" applyAlignment="1">
      <alignment horizontal="center" vertical="center" wrapText="1"/>
    </xf>
    <xf numFmtId="0" fontId="4" fillId="0" borderId="1" xfId="7" applyNumberFormat="1" applyFont="1" applyBorder="1" applyAlignment="1">
      <alignment horizontal="center" vertical="center" wrapText="1"/>
    </xf>
    <xf numFmtId="164" fontId="8" fillId="2" borderId="1" xfId="7" applyNumberFormat="1" applyFont="1" applyFill="1" applyBorder="1" applyAlignment="1">
      <alignment horizontal="right" vertical="center" wrapText="1"/>
    </xf>
    <xf numFmtId="0" fontId="4" fillId="0" borderId="6" xfId="7" applyNumberFormat="1" applyFont="1" applyBorder="1" applyAlignment="1">
      <alignment horizontal="center" vertical="center" wrapText="1"/>
    </xf>
    <xf numFmtId="0" fontId="8" fillId="0" borderId="6" xfId="7" applyNumberFormat="1" applyFont="1" applyBorder="1" applyAlignment="1">
      <alignment horizontal="center" vertical="center" wrapText="1"/>
    </xf>
    <xf numFmtId="169" fontId="8" fillId="0" borderId="6" xfId="7" applyNumberFormat="1" applyFont="1" applyBorder="1" applyAlignment="1">
      <alignment horizontal="right" vertical="center" wrapText="1"/>
    </xf>
    <xf numFmtId="0" fontId="10" fillId="0" borderId="0" xfId="0" applyFont="1"/>
    <xf numFmtId="0" fontId="6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8" fillId="0" borderId="0" xfId="3" applyFont="1"/>
    <xf numFmtId="0" fontId="6" fillId="0" borderId="0" xfId="3" applyNumberFormat="1" applyFont="1" applyAlignment="1">
      <alignment horizontal="left" vertical="top"/>
    </xf>
    <xf numFmtId="0" fontId="8" fillId="0" borderId="0" xfId="3" applyNumberFormat="1" applyFont="1" applyAlignment="1">
      <alignment horizontal="left"/>
    </xf>
    <xf numFmtId="0" fontId="5" fillId="0" borderId="1" xfId="3" applyNumberFormat="1" applyFont="1" applyBorder="1" applyAlignment="1">
      <alignment horizontal="center" vertical="top" wrapText="1"/>
    </xf>
    <xf numFmtId="0" fontId="14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/>
    </xf>
    <xf numFmtId="0" fontId="5" fillId="0" borderId="1" xfId="3" applyNumberFormat="1" applyFont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right" vertical="center"/>
    </xf>
    <xf numFmtId="0" fontId="5" fillId="2" borderId="1" xfId="3" applyNumberFormat="1" applyFont="1" applyFill="1" applyBorder="1" applyAlignment="1">
      <alignment horizontal="right" vertical="center"/>
    </xf>
    <xf numFmtId="164" fontId="6" fillId="0" borderId="54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 vertical="top"/>
    </xf>
    <xf numFmtId="0" fontId="5" fillId="0" borderId="1" xfId="3" applyNumberFormat="1" applyFont="1" applyBorder="1" applyAlignment="1">
      <alignment horizontal="center" vertical="top"/>
    </xf>
    <xf numFmtId="0" fontId="5" fillId="0" borderId="54" xfId="3" applyNumberFormat="1" applyFont="1" applyBorder="1" applyAlignment="1">
      <alignment horizontal="center" vertical="center"/>
    </xf>
    <xf numFmtId="164" fontId="5" fillId="2" borderId="54" xfId="3" applyNumberFormat="1" applyFont="1" applyFill="1" applyBorder="1" applyAlignment="1">
      <alignment horizontal="right" vertical="center"/>
    </xf>
    <xf numFmtId="0" fontId="6" fillId="0" borderId="54" xfId="3" applyNumberFormat="1" applyFont="1" applyBorder="1" applyAlignment="1">
      <alignment horizontal="center" vertical="center"/>
    </xf>
    <xf numFmtId="164" fontId="6" fillId="2" borderId="54" xfId="3" applyNumberFormat="1" applyFont="1" applyFill="1" applyBorder="1" applyAlignment="1">
      <alignment horizontal="right" vertical="center"/>
    </xf>
    <xf numFmtId="172" fontId="8" fillId="0" borderId="0" xfId="3" applyNumberFormat="1" applyFont="1" applyAlignment="1">
      <alignment horizontal="left"/>
    </xf>
    <xf numFmtId="0" fontId="6" fillId="0" borderId="63" xfId="3" applyNumberFormat="1" applyFont="1" applyBorder="1" applyAlignment="1">
      <alignment horizontal="center" vertical="center"/>
    </xf>
    <xf numFmtId="164" fontId="6" fillId="0" borderId="63" xfId="3" applyNumberFormat="1" applyFont="1" applyBorder="1" applyAlignment="1">
      <alignment horizontal="right" vertical="center"/>
    </xf>
    <xf numFmtId="0" fontId="14" fillId="0" borderId="4" xfId="3" applyNumberFormat="1" applyFont="1" applyBorder="1" applyAlignment="1">
      <alignment horizontal="center" vertical="center"/>
    </xf>
    <xf numFmtId="0" fontId="5" fillId="0" borderId="4" xfId="3" applyNumberFormat="1" applyFont="1" applyBorder="1" applyAlignment="1">
      <alignment horizontal="right"/>
    </xf>
    <xf numFmtId="0" fontId="5" fillId="2" borderId="4" xfId="3" applyNumberFormat="1" applyFont="1" applyFill="1" applyBorder="1" applyAlignment="1">
      <alignment horizontal="right" vertical="center"/>
    </xf>
    <xf numFmtId="0" fontId="5" fillId="0" borderId="4" xfId="3" applyNumberFormat="1" applyFont="1" applyBorder="1" applyAlignment="1">
      <alignment horizontal="right" vertical="top"/>
    </xf>
    <xf numFmtId="0" fontId="6" fillId="0" borderId="4" xfId="3" applyNumberFormat="1" applyFont="1" applyBorder="1" applyAlignment="1">
      <alignment horizontal="right" vertical="center"/>
    </xf>
    <xf numFmtId="0" fontId="5" fillId="2" borderId="29" xfId="3" applyNumberFormat="1" applyFont="1" applyFill="1" applyBorder="1" applyAlignment="1">
      <alignment horizontal="right" vertical="center"/>
    </xf>
    <xf numFmtId="0" fontId="10" fillId="0" borderId="25" xfId="0" applyFont="1" applyBorder="1"/>
    <xf numFmtId="0" fontId="10" fillId="0" borderId="0" xfId="0" applyFont="1" applyBorder="1"/>
    <xf numFmtId="0" fontId="8" fillId="0" borderId="0" xfId="3" applyNumberFormat="1" applyFont="1" applyBorder="1" applyAlignment="1">
      <alignment horizontal="left"/>
    </xf>
    <xf numFmtId="0" fontId="8" fillId="0" borderId="65" xfId="3" applyNumberFormat="1" applyFont="1" applyBorder="1" applyAlignment="1">
      <alignment horizontal="left"/>
    </xf>
    <xf numFmtId="0" fontId="5" fillId="0" borderId="4" xfId="3" applyNumberFormat="1" applyFont="1" applyBorder="1" applyAlignment="1">
      <alignment horizontal="center" vertical="top" wrapText="1"/>
    </xf>
    <xf numFmtId="164" fontId="6" fillId="0" borderId="29" xfId="3" applyNumberFormat="1" applyFont="1" applyBorder="1" applyAlignment="1">
      <alignment horizontal="right" vertical="center"/>
    </xf>
    <xf numFmtId="0" fontId="6" fillId="0" borderId="57" xfId="3" applyNumberFormat="1" applyFont="1" applyBorder="1" applyAlignment="1">
      <alignment horizontal="center" vertical="center"/>
    </xf>
    <xf numFmtId="164" fontId="6" fillId="0" borderId="57" xfId="3" applyNumberFormat="1" applyFont="1" applyBorder="1" applyAlignment="1">
      <alignment horizontal="right" vertical="center"/>
    </xf>
    <xf numFmtId="0" fontId="5" fillId="0" borderId="22" xfId="3" applyNumberFormat="1" applyFont="1" applyBorder="1" applyAlignment="1">
      <alignment horizontal="center" vertical="top" wrapText="1"/>
    </xf>
    <xf numFmtId="0" fontId="5" fillId="0" borderId="64" xfId="3" applyNumberFormat="1" applyFont="1" applyBorder="1" applyAlignment="1">
      <alignment horizontal="center" vertical="top" wrapText="1"/>
    </xf>
    <xf numFmtId="0" fontId="14" fillId="0" borderId="2" xfId="3" applyNumberFormat="1" applyFont="1" applyBorder="1" applyAlignment="1">
      <alignment horizontal="center" vertical="center"/>
    </xf>
    <xf numFmtId="0" fontId="14" fillId="0" borderId="52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right"/>
    </xf>
    <xf numFmtId="0" fontId="18" fillId="2" borderId="0" xfId="4" applyNumberFormat="1" applyFont="1" applyFill="1" applyBorder="1" applyAlignment="1">
      <alignment horizontal="center" wrapText="1"/>
    </xf>
    <xf numFmtId="0" fontId="2" fillId="0" borderId="0" xfId="4" applyFont="1" applyAlignment="1">
      <alignment horizontal="center"/>
    </xf>
    <xf numFmtId="0" fontId="6" fillId="0" borderId="25" xfId="1" applyNumberFormat="1" applyFont="1" applyBorder="1" applyAlignment="1">
      <alignment horizontal="left" vertical="center"/>
    </xf>
    <xf numFmtId="0" fontId="6" fillId="0" borderId="26" xfId="1" applyNumberFormat="1" applyFont="1" applyBorder="1" applyAlignment="1">
      <alignment horizontal="left" vertical="center"/>
    </xf>
    <xf numFmtId="0" fontId="5" fillId="0" borderId="25" xfId="1" applyNumberFormat="1" applyFont="1" applyBorder="1" applyAlignment="1">
      <alignment horizontal="left" vertical="center"/>
    </xf>
    <xf numFmtId="0" fontId="5" fillId="0" borderId="26" xfId="1" applyNumberFormat="1" applyFont="1" applyBorder="1" applyAlignment="1">
      <alignment horizontal="left" vertical="center"/>
    </xf>
    <xf numFmtId="0" fontId="6" fillId="0" borderId="32" xfId="1" applyNumberFormat="1" applyFont="1" applyBorder="1" applyAlignment="1">
      <alignment horizontal="left" vertical="center" wrapText="1"/>
    </xf>
    <xf numFmtId="0" fontId="6" fillId="0" borderId="33" xfId="1" applyNumberFormat="1" applyFont="1" applyBorder="1" applyAlignment="1">
      <alignment horizontal="left" vertical="center" wrapText="1"/>
    </xf>
    <xf numFmtId="0" fontId="16" fillId="0" borderId="0" xfId="1" applyNumberFormat="1" applyFont="1" applyAlignment="1">
      <alignment horizontal="center" vertical="top"/>
    </xf>
    <xf numFmtId="0" fontId="6" fillId="2" borderId="14" xfId="1" applyNumberFormat="1" applyFont="1" applyFill="1" applyBorder="1" applyAlignment="1">
      <alignment horizontal="left" wrapText="1"/>
    </xf>
    <xf numFmtId="0" fontId="6" fillId="4" borderId="48" xfId="1" applyNumberFormat="1" applyFont="1" applyFill="1" applyBorder="1" applyAlignment="1">
      <alignment horizontal="left" vertical="center"/>
    </xf>
    <xf numFmtId="0" fontId="6" fillId="4" borderId="49" xfId="1" applyNumberFormat="1" applyFont="1" applyFill="1" applyBorder="1" applyAlignment="1">
      <alignment horizontal="left" vertical="center"/>
    </xf>
    <xf numFmtId="0" fontId="6" fillId="5" borderId="32" xfId="0" applyNumberFormat="1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6" fillId="6" borderId="44" xfId="0" applyNumberFormat="1" applyFont="1" applyFill="1" applyBorder="1" applyAlignment="1">
      <alignment horizontal="left" vertical="center" wrapText="1"/>
    </xf>
    <xf numFmtId="0" fontId="0" fillId="6" borderId="51" xfId="0" applyFill="1" applyBorder="1" applyAlignment="1">
      <alignment horizontal="left" vertical="center" wrapText="1"/>
    </xf>
    <xf numFmtId="0" fontId="0" fillId="6" borderId="52" xfId="0" applyFill="1" applyBorder="1" applyAlignment="1">
      <alignment horizontal="left" vertical="center" wrapText="1"/>
    </xf>
    <xf numFmtId="0" fontId="6" fillId="7" borderId="44" xfId="0" applyNumberFormat="1" applyFont="1" applyFill="1" applyBorder="1" applyAlignment="1">
      <alignment horizontal="left" vertical="center" wrapText="1"/>
    </xf>
    <xf numFmtId="0" fontId="0" fillId="7" borderId="51" xfId="0" applyFill="1" applyBorder="1" applyAlignment="1">
      <alignment horizontal="left" vertical="center" wrapText="1"/>
    </xf>
    <xf numFmtId="0" fontId="0" fillId="7" borderId="52" xfId="0" applyFill="1" applyBorder="1" applyAlignment="1">
      <alignment horizontal="left" vertical="center" wrapText="1"/>
    </xf>
    <xf numFmtId="0" fontId="6" fillId="0" borderId="25" xfId="1" applyNumberFormat="1" applyFont="1" applyBorder="1" applyAlignment="1">
      <alignment horizontal="left" vertical="center" wrapText="1"/>
    </xf>
    <xf numFmtId="0" fontId="6" fillId="0" borderId="26" xfId="1" applyNumberFormat="1" applyFont="1" applyBorder="1" applyAlignment="1">
      <alignment horizontal="left" vertical="center" wrapText="1"/>
    </xf>
    <xf numFmtId="0" fontId="5" fillId="0" borderId="25" xfId="1" applyNumberFormat="1" applyFont="1" applyBorder="1" applyAlignment="1">
      <alignment horizontal="left" vertical="center" wrapText="1"/>
    </xf>
    <xf numFmtId="0" fontId="5" fillId="0" borderId="26" xfId="1" applyNumberFormat="1" applyFont="1" applyBorder="1" applyAlignment="1">
      <alignment horizontal="left" vertical="center" wrapText="1"/>
    </xf>
    <xf numFmtId="0" fontId="6" fillId="0" borderId="44" xfId="1" applyNumberFormat="1" applyFont="1" applyBorder="1" applyAlignment="1">
      <alignment horizontal="left" vertical="center"/>
    </xf>
    <xf numFmtId="0" fontId="6" fillId="0" borderId="45" xfId="1" applyNumberFormat="1" applyFont="1" applyBorder="1" applyAlignment="1">
      <alignment horizontal="left" vertical="center"/>
    </xf>
    <xf numFmtId="0" fontId="6" fillId="4" borderId="5" xfId="1" applyNumberFormat="1" applyFont="1" applyFill="1" applyBorder="1" applyAlignment="1">
      <alignment horizontal="left" vertical="center"/>
    </xf>
    <xf numFmtId="0" fontId="6" fillId="4" borderId="6" xfId="1" applyNumberFormat="1" applyFont="1" applyFill="1" applyBorder="1" applyAlignment="1">
      <alignment horizontal="left" vertical="center"/>
    </xf>
    <xf numFmtId="0" fontId="6" fillId="4" borderId="40" xfId="1" applyNumberFormat="1" applyFont="1" applyFill="1" applyBorder="1" applyAlignment="1">
      <alignment horizontal="left" vertical="center"/>
    </xf>
    <xf numFmtId="0" fontId="6" fillId="0" borderId="19" xfId="1" applyNumberFormat="1" applyFont="1" applyBorder="1" applyAlignment="1">
      <alignment horizontal="left" vertical="center"/>
    </xf>
    <xf numFmtId="0" fontId="6" fillId="0" borderId="20" xfId="1" applyNumberFormat="1" applyFont="1" applyBorder="1" applyAlignment="1">
      <alignment horizontal="left" vertical="center"/>
    </xf>
    <xf numFmtId="0" fontId="5" fillId="0" borderId="25" xfId="1" applyNumberFormat="1" applyFont="1" applyBorder="1" applyAlignment="1">
      <alignment horizontal="left" vertical="top" wrapText="1"/>
    </xf>
    <xf numFmtId="0" fontId="5" fillId="0" borderId="26" xfId="1" applyNumberFormat="1" applyFont="1" applyBorder="1" applyAlignment="1">
      <alignment horizontal="left" vertical="top" wrapText="1"/>
    </xf>
    <xf numFmtId="0" fontId="5" fillId="0" borderId="25" xfId="1" applyNumberFormat="1" applyFont="1" applyBorder="1" applyAlignment="1">
      <alignment horizontal="left" vertical="top"/>
    </xf>
    <xf numFmtId="0" fontId="5" fillId="0" borderId="26" xfId="1" applyNumberFormat="1" applyFont="1" applyBorder="1" applyAlignment="1">
      <alignment horizontal="left" vertical="top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6" fillId="0" borderId="0" xfId="1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0" xfId="2" applyNumberFormat="1" applyFont="1" applyBorder="1" applyAlignment="1">
      <alignment horizontal="right"/>
    </xf>
    <xf numFmtId="0" fontId="13" fillId="0" borderId="15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4" fillId="0" borderId="19" xfId="1" applyNumberFormat="1" applyFont="1" applyBorder="1" applyAlignment="1">
      <alignment horizontal="center" vertical="center"/>
    </xf>
    <xf numFmtId="0" fontId="14" fillId="0" borderId="20" xfId="1" applyNumberFormat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left" vertical="center"/>
    </xf>
    <xf numFmtId="0" fontId="6" fillId="0" borderId="16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1" fillId="0" borderId="0" xfId="1" applyNumberFormat="1" applyFont="1" applyAlignment="1">
      <alignment horizontal="center" vertical="center"/>
    </xf>
    <xf numFmtId="0" fontId="6" fillId="0" borderId="0" xfId="1" applyNumberFormat="1" applyFont="1" applyAlignment="1">
      <alignment horizontal="center"/>
    </xf>
    <xf numFmtId="0" fontId="5" fillId="0" borderId="0" xfId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  <xf numFmtId="0" fontId="8" fillId="0" borderId="0" xfId="7" applyNumberFormat="1" applyFont="1" applyAlignment="1">
      <alignment horizontal="center" vertical="top"/>
    </xf>
    <xf numFmtId="0" fontId="4" fillId="2" borderId="14" xfId="7" applyNumberFormat="1" applyFont="1" applyFill="1" applyBorder="1" applyAlignment="1">
      <alignment horizontal="left" wrapText="1"/>
    </xf>
    <xf numFmtId="0" fontId="8" fillId="0" borderId="3" xfId="7" applyNumberFormat="1" applyFont="1" applyBorder="1" applyAlignment="1">
      <alignment horizontal="left" wrapText="1"/>
    </xf>
    <xf numFmtId="0" fontId="8" fillId="0" borderId="5" xfId="7" applyNumberFormat="1" applyFont="1" applyBorder="1" applyAlignment="1">
      <alignment horizontal="left" wrapText="1"/>
    </xf>
    <xf numFmtId="0" fontId="8" fillId="0" borderId="3" xfId="7" applyNumberFormat="1" applyFont="1" applyBorder="1" applyAlignment="1">
      <alignment horizontal="left" vertical="center" wrapText="1"/>
    </xf>
    <xf numFmtId="0" fontId="4" fillId="0" borderId="3" xfId="7" applyNumberFormat="1" applyFont="1" applyBorder="1" applyAlignment="1">
      <alignment horizontal="left" vertical="center" wrapText="1"/>
    </xf>
    <xf numFmtId="0" fontId="4" fillId="0" borderId="5" xfId="7" applyNumberFormat="1" applyFont="1" applyBorder="1" applyAlignment="1">
      <alignment horizontal="left" vertical="center" wrapText="1"/>
    </xf>
    <xf numFmtId="0" fontId="8" fillId="0" borderId="0" xfId="7" applyFont="1" applyAlignment="1">
      <alignment horizontal="left" wrapText="1"/>
    </xf>
    <xf numFmtId="0" fontId="4" fillId="0" borderId="0" xfId="7" applyNumberFormat="1" applyFont="1" applyAlignment="1">
      <alignment horizontal="center"/>
    </xf>
    <xf numFmtId="0" fontId="8" fillId="0" borderId="3" xfId="7" applyNumberFormat="1" applyFont="1" applyBorder="1" applyAlignment="1">
      <alignment horizontal="center" vertical="center" wrapText="1"/>
    </xf>
    <xf numFmtId="0" fontId="8" fillId="0" borderId="3" xfId="7" applyNumberFormat="1" applyFont="1" applyBorder="1" applyAlignment="1">
      <alignment horizontal="left" vertical="top" wrapText="1"/>
    </xf>
    <xf numFmtId="0" fontId="4" fillId="0" borderId="3" xfId="7" applyNumberFormat="1" applyFont="1" applyBorder="1" applyAlignment="1">
      <alignment horizontal="left" wrapText="1"/>
    </xf>
    <xf numFmtId="0" fontId="8" fillId="0" borderId="0" xfId="7" applyFont="1" applyAlignment="1">
      <alignment horizontal="left"/>
    </xf>
    <xf numFmtId="0" fontId="4" fillId="0" borderId="0" xfId="7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0" xfId="7" applyFont="1" applyAlignment="1">
      <alignment horizontal="left"/>
    </xf>
    <xf numFmtId="0" fontId="4" fillId="0" borderId="0" xfId="7" applyNumberFormat="1" applyFont="1" applyAlignment="1">
      <alignment horizontal="left" vertical="top"/>
    </xf>
    <xf numFmtId="0" fontId="5" fillId="0" borderId="25" xfId="3" applyNumberFormat="1" applyFont="1" applyBorder="1" applyAlignment="1">
      <alignment horizontal="left" vertical="center" wrapText="1"/>
    </xf>
    <xf numFmtId="0" fontId="5" fillId="0" borderId="26" xfId="3" applyNumberFormat="1" applyFont="1" applyBorder="1" applyAlignment="1">
      <alignment horizontal="left" vertical="center" wrapText="1"/>
    </xf>
    <xf numFmtId="0" fontId="5" fillId="0" borderId="32" xfId="3" applyNumberFormat="1" applyFont="1" applyBorder="1" applyAlignment="1">
      <alignment horizontal="left" vertical="center" wrapText="1"/>
    </xf>
    <xf numFmtId="0" fontId="5" fillId="0" borderId="33" xfId="3" applyNumberFormat="1" applyFont="1" applyBorder="1" applyAlignment="1">
      <alignment horizontal="left" vertical="center" wrapText="1"/>
    </xf>
    <xf numFmtId="0" fontId="5" fillId="0" borderId="44" xfId="3" applyNumberFormat="1" applyFont="1" applyBorder="1" applyAlignment="1">
      <alignment horizontal="left" vertical="center" wrapText="1"/>
    </xf>
    <xf numFmtId="0" fontId="5" fillId="0" borderId="51" xfId="3" applyNumberFormat="1" applyFont="1" applyBorder="1" applyAlignment="1">
      <alignment horizontal="center" vertical="center" wrapText="1"/>
    </xf>
    <xf numFmtId="0" fontId="5" fillId="0" borderId="46" xfId="3" applyNumberFormat="1" applyFont="1" applyBorder="1" applyAlignment="1">
      <alignment horizontal="center" vertical="center" wrapText="1"/>
    </xf>
    <xf numFmtId="0" fontId="5" fillId="0" borderId="25" xfId="3" applyNumberFormat="1" applyFont="1" applyBorder="1" applyAlignment="1">
      <alignment horizontal="left" vertical="center"/>
    </xf>
    <xf numFmtId="0" fontId="5" fillId="0" borderId="0" xfId="3" applyNumberFormat="1" applyFont="1" applyBorder="1" applyAlignment="1">
      <alignment horizontal="center" vertical="center"/>
    </xf>
    <xf numFmtId="0" fontId="5" fillId="0" borderId="37" xfId="3" applyNumberFormat="1" applyFont="1" applyBorder="1" applyAlignment="1">
      <alignment horizontal="center" vertical="center"/>
    </xf>
    <xf numFmtId="0" fontId="5" fillId="0" borderId="67" xfId="3" applyNumberFormat="1" applyFont="1" applyBorder="1" applyAlignment="1">
      <alignment horizontal="left" vertical="center"/>
    </xf>
    <xf numFmtId="0" fontId="5" fillId="0" borderId="53" xfId="3" applyNumberFormat="1" applyFont="1" applyBorder="1" applyAlignment="1">
      <alignment horizontal="left" vertical="center"/>
    </xf>
    <xf numFmtId="0" fontId="5" fillId="0" borderId="67" xfId="3" applyNumberFormat="1" applyFont="1" applyBorder="1" applyAlignment="1">
      <alignment horizontal="left" vertical="top"/>
    </xf>
    <xf numFmtId="0" fontId="5" fillId="0" borderId="53" xfId="3" applyNumberFormat="1" applyFont="1" applyBorder="1" applyAlignment="1">
      <alignment horizontal="left" vertical="top"/>
    </xf>
    <xf numFmtId="0" fontId="5" fillId="0" borderId="26" xfId="3" applyNumberFormat="1" applyFont="1" applyBorder="1" applyAlignment="1">
      <alignment horizontal="left" vertical="center"/>
    </xf>
    <xf numFmtId="0" fontId="5" fillId="0" borderId="67" xfId="3" applyNumberFormat="1" applyFont="1" applyBorder="1" applyAlignment="1">
      <alignment horizontal="left" vertical="center" wrapText="1"/>
    </xf>
    <xf numFmtId="0" fontId="5" fillId="0" borderId="53" xfId="3" applyNumberFormat="1" applyFont="1" applyBorder="1" applyAlignment="1">
      <alignment horizontal="left" vertical="center" wrapText="1"/>
    </xf>
    <xf numFmtId="0" fontId="5" fillId="0" borderId="48" xfId="3" applyNumberFormat="1" applyFont="1" applyBorder="1" applyAlignment="1">
      <alignment horizontal="center" vertical="center"/>
    </xf>
    <xf numFmtId="0" fontId="5" fillId="0" borderId="49" xfId="3" applyNumberFormat="1" applyFont="1" applyBorder="1" applyAlignment="1">
      <alignment horizontal="center" vertical="center"/>
    </xf>
    <xf numFmtId="0" fontId="14" fillId="0" borderId="48" xfId="3" applyNumberFormat="1" applyFont="1" applyBorder="1" applyAlignment="1">
      <alignment horizontal="center" vertical="center"/>
    </xf>
    <xf numFmtId="0" fontId="14" fillId="0" borderId="49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horizontal="left"/>
    </xf>
    <xf numFmtId="0" fontId="5" fillId="0" borderId="26" xfId="3" applyFont="1" applyBorder="1" applyAlignment="1">
      <alignment horizontal="left"/>
    </xf>
    <xf numFmtId="0" fontId="5" fillId="0" borderId="0" xfId="3" applyNumberFormat="1" applyFont="1" applyBorder="1" applyAlignment="1">
      <alignment horizontal="center" vertical="center" wrapText="1"/>
    </xf>
    <xf numFmtId="0" fontId="5" fillId="0" borderId="37" xfId="3" applyNumberFormat="1" applyFont="1" applyBorder="1" applyAlignment="1">
      <alignment horizontal="center" vertical="center" wrapText="1"/>
    </xf>
    <xf numFmtId="0" fontId="5" fillId="0" borderId="60" xfId="3" applyNumberFormat="1" applyFont="1" applyBorder="1" applyAlignment="1">
      <alignment horizontal="left" vertical="center" wrapText="1"/>
    </xf>
    <xf numFmtId="0" fontId="5" fillId="0" borderId="54" xfId="3" applyNumberFormat="1" applyFont="1" applyBorder="1" applyAlignment="1">
      <alignment horizontal="left" vertical="center" wrapText="1"/>
    </xf>
    <xf numFmtId="0" fontId="6" fillId="0" borderId="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0" xfId="3" applyNumberFormat="1" applyFont="1" applyBorder="1" applyAlignment="1">
      <alignment horizontal="left" vertical="center"/>
    </xf>
    <xf numFmtId="0" fontId="5" fillId="0" borderId="9" xfId="3" applyNumberFormat="1" applyFont="1" applyBorder="1" applyAlignment="1">
      <alignment horizontal="left" vertical="center"/>
    </xf>
    <xf numFmtId="0" fontId="5" fillId="0" borderId="21" xfId="3" applyNumberFormat="1" applyFont="1" applyBorder="1" applyAlignment="1">
      <alignment horizontal="left" vertical="center"/>
    </xf>
    <xf numFmtId="0" fontId="5" fillId="0" borderId="66" xfId="3" applyFont="1" applyBorder="1" applyAlignment="1">
      <alignment horizontal="left"/>
    </xf>
    <xf numFmtId="0" fontId="5" fillId="0" borderId="55" xfId="3" applyFont="1" applyBorder="1" applyAlignment="1">
      <alignment horizontal="left"/>
    </xf>
    <xf numFmtId="0" fontId="5" fillId="0" borderId="25" xfId="3" applyNumberFormat="1" applyFont="1" applyBorder="1" applyAlignment="1">
      <alignment horizontal="left" wrapText="1"/>
    </xf>
    <xf numFmtId="0" fontId="5" fillId="0" borderId="26" xfId="3" applyNumberFormat="1" applyFont="1" applyBorder="1" applyAlignment="1">
      <alignment horizontal="left" wrapText="1"/>
    </xf>
    <xf numFmtId="0" fontId="6" fillId="0" borderId="0" xfId="3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15" xfId="3" applyNumberFormat="1" applyFont="1" applyBorder="1" applyAlignment="1">
      <alignment horizontal="center" vertical="center"/>
    </xf>
    <xf numFmtId="0" fontId="13" fillId="0" borderId="16" xfId="3" applyNumberFormat="1" applyFont="1" applyBorder="1" applyAlignment="1">
      <alignment horizontal="center" vertical="center"/>
    </xf>
    <xf numFmtId="0" fontId="13" fillId="0" borderId="24" xfId="3" applyNumberFormat="1" applyFont="1" applyBorder="1" applyAlignment="1">
      <alignment horizontal="center" vertical="center"/>
    </xf>
    <xf numFmtId="0" fontId="14" fillId="0" borderId="44" xfId="3" applyNumberFormat="1" applyFont="1" applyBorder="1" applyAlignment="1">
      <alignment horizontal="center" vertical="center"/>
    </xf>
    <xf numFmtId="0" fontId="14" fillId="0" borderId="45" xfId="3" applyNumberFormat="1" applyFont="1" applyBorder="1" applyAlignment="1">
      <alignment horizontal="center" vertical="center"/>
    </xf>
    <xf numFmtId="0" fontId="6" fillId="0" borderId="67" xfId="3" applyNumberFormat="1" applyFont="1" applyBorder="1" applyAlignment="1">
      <alignment horizontal="left" vertical="center"/>
    </xf>
    <xf numFmtId="0" fontId="6" fillId="0" borderId="53" xfId="3" applyNumberFormat="1" applyFont="1" applyBorder="1" applyAlignment="1">
      <alignment horizontal="left" vertical="center"/>
    </xf>
    <xf numFmtId="0" fontId="6" fillId="0" borderId="38" xfId="3" applyNumberFormat="1" applyFont="1" applyBorder="1" applyAlignment="1">
      <alignment horizontal="left" vertical="center"/>
    </xf>
    <xf numFmtId="0" fontId="5" fillId="0" borderId="25" xfId="3" applyNumberFormat="1" applyFont="1" applyBorder="1" applyAlignment="1">
      <alignment horizontal="left" vertical="top"/>
    </xf>
    <xf numFmtId="0" fontId="5" fillId="0" borderId="0" xfId="3" applyNumberFormat="1" applyFont="1" applyBorder="1" applyAlignment="1">
      <alignment horizontal="center" vertical="top"/>
    </xf>
    <xf numFmtId="0" fontId="5" fillId="0" borderId="37" xfId="3" applyNumberFormat="1" applyFont="1" applyBorder="1" applyAlignment="1">
      <alignment horizontal="center" vertical="top"/>
    </xf>
    <xf numFmtId="0" fontId="5" fillId="0" borderId="1" xfId="3" applyNumberFormat="1" applyFont="1" applyBorder="1" applyAlignment="1">
      <alignment horizontal="center" vertical="top"/>
    </xf>
    <xf numFmtId="0" fontId="5" fillId="0" borderId="0" xfId="3" applyFont="1" applyAlignment="1">
      <alignment horizontal="left"/>
    </xf>
    <xf numFmtId="0" fontId="13" fillId="0" borderId="0" xfId="0" applyFont="1" applyAlignment="1">
      <alignment horizontal="right" wrapText="1"/>
    </xf>
    <xf numFmtId="0" fontId="11" fillId="0" borderId="0" xfId="3" applyNumberFormat="1" applyFont="1" applyAlignment="1">
      <alignment horizontal="left" vertical="center"/>
    </xf>
    <xf numFmtId="0" fontId="18" fillId="2" borderId="14" xfId="6" applyNumberFormat="1" applyFont="1" applyFill="1" applyBorder="1" applyAlignment="1">
      <alignment horizontal="left" wrapText="1"/>
    </xf>
    <xf numFmtId="0" fontId="24" fillId="0" borderId="0" xfId="6" applyNumberFormat="1" applyFont="1" applyAlignment="1">
      <alignment horizontal="center" vertical="top"/>
    </xf>
    <xf numFmtId="0" fontId="2" fillId="0" borderId="49" xfId="4" applyNumberFormat="1" applyFont="1" applyBorder="1" applyAlignment="1">
      <alignment horizontal="left" vertical="center" wrapText="1"/>
    </xf>
    <xf numFmtId="0" fontId="2" fillId="0" borderId="59" xfId="4" applyNumberFormat="1" applyFont="1" applyBorder="1" applyAlignment="1">
      <alignment horizontal="center" vertical="center" wrapText="1"/>
    </xf>
    <xf numFmtId="0" fontId="2" fillId="0" borderId="31" xfId="4" applyNumberFormat="1" applyFont="1" applyBorder="1" applyAlignment="1">
      <alignment horizontal="center" vertical="center" wrapText="1"/>
    </xf>
    <xf numFmtId="0" fontId="18" fillId="0" borderId="1" xfId="4" applyNumberFormat="1" applyFont="1" applyBorder="1" applyAlignment="1">
      <alignment horizontal="left" vertical="center" wrapText="1"/>
    </xf>
    <xf numFmtId="0" fontId="2" fillId="0" borderId="20" xfId="4" applyNumberFormat="1" applyFont="1" applyBorder="1" applyAlignment="1">
      <alignment horizontal="left" vertical="center" wrapText="1"/>
    </xf>
    <xf numFmtId="0" fontId="18" fillId="0" borderId="49" xfId="4" applyNumberFormat="1" applyFont="1" applyBorder="1" applyAlignment="1">
      <alignment horizontal="left" vertical="center" wrapText="1"/>
    </xf>
    <xf numFmtId="0" fontId="18" fillId="0" borderId="59" xfId="4" applyNumberFormat="1" applyFont="1" applyBorder="1" applyAlignment="1">
      <alignment horizontal="center" vertical="center" wrapText="1"/>
    </xf>
    <xf numFmtId="0" fontId="18" fillId="0" borderId="31" xfId="4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left" vertical="center" wrapText="1"/>
    </xf>
    <xf numFmtId="0" fontId="18" fillId="0" borderId="20" xfId="4" applyNumberFormat="1" applyFont="1" applyBorder="1" applyAlignment="1">
      <alignment horizontal="left" vertical="center" wrapText="1"/>
    </xf>
    <xf numFmtId="0" fontId="20" fillId="0" borderId="49" xfId="4" applyNumberFormat="1" applyFont="1" applyBorder="1" applyAlignment="1">
      <alignment horizontal="center" vertical="center"/>
    </xf>
    <xf numFmtId="0" fontId="2" fillId="0" borderId="1" xfId="4" applyNumberFormat="1" applyFont="1" applyBorder="1" applyAlignment="1">
      <alignment horizontal="left" vertical="top" wrapText="1"/>
    </xf>
    <xf numFmtId="0" fontId="18" fillId="0" borderId="1" xfId="4" applyNumberFormat="1" applyFont="1" applyBorder="1" applyAlignment="1">
      <alignment horizontal="left" vertical="top" wrapText="1"/>
    </xf>
    <xf numFmtId="0" fontId="2" fillId="0" borderId="48" xfId="4" applyNumberFormat="1" applyFont="1" applyBorder="1" applyAlignment="1">
      <alignment horizontal="center" vertical="center" wrapText="1"/>
    </xf>
    <xf numFmtId="0" fontId="2" fillId="0" borderId="0" xfId="4" applyFont="1" applyAlignment="1">
      <alignment horizontal="left"/>
    </xf>
    <xf numFmtId="0" fontId="25" fillId="2" borderId="14" xfId="4" applyNumberFormat="1" applyFont="1" applyFill="1" applyBorder="1" applyAlignment="1">
      <alignment horizontal="center" vertical="center" wrapText="1"/>
    </xf>
    <xf numFmtId="0" fontId="19" fillId="0" borderId="20" xfId="4" applyNumberFormat="1" applyFont="1" applyBorder="1" applyAlignment="1">
      <alignment horizontal="center" vertical="center"/>
    </xf>
    <xf numFmtId="0" fontId="19" fillId="0" borderId="26" xfId="4" applyNumberFormat="1" applyFont="1" applyBorder="1" applyAlignment="1">
      <alignment horizontal="center" vertical="center"/>
    </xf>
    <xf numFmtId="0" fontId="19" fillId="0" borderId="0" xfId="4" applyNumberFormat="1" applyFont="1" applyAlignment="1">
      <alignment horizontal="center" vertical="center"/>
    </xf>
    <xf numFmtId="0" fontId="2" fillId="0" borderId="21" xfId="4" applyNumberFormat="1" applyFont="1" applyBorder="1" applyAlignment="1">
      <alignment horizontal="center" vertical="top" wrapText="1"/>
    </xf>
    <xf numFmtId="0" fontId="2" fillId="0" borderId="54" xfId="4" applyNumberFormat="1" applyFont="1" applyBorder="1" applyAlignment="1">
      <alignment horizontal="center" vertical="top"/>
    </xf>
    <xf numFmtId="0" fontId="2" fillId="0" borderId="1" xfId="4" applyNumberFormat="1" applyFont="1" applyBorder="1" applyAlignment="1">
      <alignment horizontal="center" vertical="top" wrapText="1"/>
    </xf>
    <xf numFmtId="0" fontId="2" fillId="0" borderId="21" xfId="4" applyNumberFormat="1" applyFont="1" applyBorder="1" applyAlignment="1">
      <alignment horizontal="center" vertical="center" wrapText="1"/>
    </xf>
    <xf numFmtId="0" fontId="2" fillId="0" borderId="54" xfId="4" applyNumberFormat="1" applyFont="1" applyBorder="1" applyAlignment="1">
      <alignment horizontal="center" vertical="center" wrapText="1"/>
    </xf>
    <xf numFmtId="0" fontId="2" fillId="0" borderId="21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1" fillId="0" borderId="0" xfId="4" applyNumberFormat="1" applyFont="1" applyAlignment="1">
      <alignment horizontal="center" vertical="center" wrapText="1"/>
    </xf>
    <xf numFmtId="0" fontId="20" fillId="0" borderId="0" xfId="5" applyNumberFormat="1" applyFont="1" applyAlignment="1">
      <alignment horizontal="center" vertical="center" wrapText="1"/>
    </xf>
    <xf numFmtId="0" fontId="17" fillId="0" borderId="0" xfId="4" applyNumberFormat="1" applyFont="1" applyAlignment="1">
      <alignment horizontal="center" vertical="center"/>
    </xf>
    <xf numFmtId="0" fontId="18" fillId="0" borderId="0" xfId="1" applyNumberFormat="1" applyFont="1" applyAlignment="1">
      <alignment horizontal="center"/>
    </xf>
    <xf numFmtId="0" fontId="2" fillId="0" borderId="0" xfId="4" applyFont="1" applyAlignment="1">
      <alignment horizontal="left" wrapText="1"/>
    </xf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4"/>
    <cellStyle name="Обычный_Капитал в тыс" xfId="5"/>
    <cellStyle name="Обычный_Лист6" xfId="6"/>
    <cellStyle name="Обычный_ОДДС в тыс" xfId="3"/>
    <cellStyle name="Обычный_ОПиУ" xfId="7"/>
    <cellStyle name="Обычный_ОПиУ в тыс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shudova.PHT/Downloads/physfm2_2020_ru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иУ"/>
      <sheetName val="ОДДС"/>
      <sheetName val="Капитал"/>
    </sheetNames>
    <sheetDataSet>
      <sheetData sheetId="0">
        <row r="10">
          <cell r="E10" t="str">
            <v xml:space="preserve">за 1 полугодие 2020г. </v>
          </cell>
        </row>
      </sheetData>
      <sheetData sheetId="1"/>
      <sheetData sheetId="2">
        <row r="11">
          <cell r="B11" t="str">
            <v>АО "Казахстанская фондовая биржа"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A14" zoomScale="70" zoomScaleNormal="70" workbookViewId="0">
      <selection activeCell="N45" sqref="N45"/>
    </sheetView>
  </sheetViews>
  <sheetFormatPr defaultRowHeight="14.5" x14ac:dyDescent="0.35"/>
  <cols>
    <col min="6" max="6" width="25.6328125" customWidth="1"/>
    <col min="8" max="8" width="14.54296875" customWidth="1"/>
    <col min="9" max="9" width="13.54296875" customWidth="1"/>
    <col min="11" max="11" width="20.90625" customWidth="1"/>
  </cols>
  <sheetData>
    <row r="1" spans="1:9" x14ac:dyDescent="0.35">
      <c r="A1" s="3"/>
      <c r="B1" s="3"/>
      <c r="C1" s="3"/>
      <c r="D1" s="285" t="s">
        <v>0</v>
      </c>
      <c r="E1" s="286"/>
      <c r="F1" s="286"/>
      <c r="G1" s="286"/>
      <c r="H1" s="286"/>
      <c r="I1" s="286"/>
    </row>
    <row r="2" spans="1:9" x14ac:dyDescent="0.35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 x14ac:dyDescent="0.35">
      <c r="A3" s="3"/>
      <c r="B3" s="287" t="s">
        <v>2</v>
      </c>
      <c r="C3" s="287"/>
      <c r="D3" s="287"/>
      <c r="E3" s="287"/>
      <c r="F3" s="287"/>
      <c r="G3" s="287"/>
      <c r="H3" s="287"/>
      <c r="I3" s="3"/>
    </row>
    <row r="4" spans="1:9" x14ac:dyDescent="0.35">
      <c r="A4" s="3"/>
      <c r="B4" s="3"/>
      <c r="C4" s="3"/>
      <c r="D4" s="3"/>
      <c r="E4" s="3"/>
      <c r="F4" s="3"/>
      <c r="G4" s="3"/>
      <c r="H4" s="3"/>
      <c r="I4" s="3"/>
    </row>
    <row r="5" spans="1:9" x14ac:dyDescent="0.35">
      <c r="A5" s="3"/>
      <c r="B5" s="288" t="s">
        <v>294</v>
      </c>
      <c r="C5" s="288"/>
      <c r="D5" s="288"/>
      <c r="E5" s="288"/>
      <c r="F5" s="288"/>
      <c r="G5" s="288"/>
      <c r="H5" s="288"/>
      <c r="I5" s="3"/>
    </row>
    <row r="6" spans="1:9" x14ac:dyDescent="0.35">
      <c r="A6" s="3"/>
      <c r="B6" s="3"/>
      <c r="C6" s="3"/>
      <c r="D6" s="3"/>
      <c r="E6" s="3"/>
      <c r="F6" s="3"/>
      <c r="G6" s="3"/>
      <c r="H6" s="3"/>
      <c r="I6" s="3"/>
    </row>
    <row r="7" spans="1:9" x14ac:dyDescent="0.35">
      <c r="A7" s="5" t="s">
        <v>3</v>
      </c>
      <c r="B7" s="3"/>
      <c r="C7" s="3"/>
      <c r="D7" s="3"/>
      <c r="E7" s="6" t="s">
        <v>4</v>
      </c>
      <c r="F7" s="3"/>
      <c r="G7" s="3"/>
      <c r="H7" s="3"/>
      <c r="I7" s="3"/>
    </row>
    <row r="8" spans="1:9" ht="4" customHeight="1" x14ac:dyDescent="0.35">
      <c r="A8" s="3"/>
      <c r="B8" s="3"/>
      <c r="C8" s="3"/>
      <c r="D8" s="3"/>
      <c r="E8" s="3"/>
      <c r="F8" s="3"/>
      <c r="G8" s="3"/>
      <c r="H8" s="3"/>
      <c r="I8" s="3"/>
    </row>
    <row r="9" spans="1:9" x14ac:dyDescent="0.35">
      <c r="A9" s="5" t="s">
        <v>5</v>
      </c>
      <c r="B9" s="3"/>
      <c r="C9" s="3"/>
      <c r="D9" s="3"/>
      <c r="E9" s="6" t="s">
        <v>295</v>
      </c>
      <c r="F9" s="3"/>
      <c r="G9" s="3"/>
      <c r="H9" s="3"/>
      <c r="I9" s="3"/>
    </row>
    <row r="10" spans="1:9" ht="5" customHeight="1" x14ac:dyDescent="0.3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5">
      <c r="A11" s="5" t="s">
        <v>6</v>
      </c>
      <c r="B11" s="3"/>
      <c r="C11" s="3"/>
      <c r="D11" s="3"/>
      <c r="E11" s="289" t="s">
        <v>297</v>
      </c>
      <c r="F11" s="289"/>
      <c r="G11" s="289"/>
      <c r="H11" s="289"/>
      <c r="I11" s="289"/>
    </row>
    <row r="12" spans="1:9" ht="5" customHeight="1" x14ac:dyDescent="0.3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35">
      <c r="A13" s="7" t="s">
        <v>7</v>
      </c>
      <c r="B13" s="3"/>
      <c r="C13" s="3"/>
      <c r="D13" s="3"/>
      <c r="E13" s="290" t="s">
        <v>8</v>
      </c>
      <c r="F13" s="290"/>
      <c r="G13" s="290"/>
      <c r="H13" s="290"/>
      <c r="I13" s="290"/>
    </row>
    <row r="14" spans="1:9" ht="5" customHeight="1" x14ac:dyDescent="0.3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5">
      <c r="A15" s="5" t="s">
        <v>9</v>
      </c>
      <c r="B15" s="3"/>
      <c r="C15" s="3"/>
      <c r="D15" s="3"/>
      <c r="E15" s="275" t="s">
        <v>296</v>
      </c>
      <c r="F15" s="275"/>
      <c r="G15" s="275"/>
      <c r="H15" s="275"/>
      <c r="I15" s="275"/>
    </row>
    <row r="16" spans="1:9" ht="6.5" customHeight="1" x14ac:dyDescent="0.3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35">
      <c r="A17" s="8" t="s">
        <v>10</v>
      </c>
      <c r="B17" s="3"/>
      <c r="C17" s="274" t="s">
        <v>11</v>
      </c>
      <c r="D17" s="274"/>
      <c r="E17" s="274"/>
      <c r="F17" s="274"/>
      <c r="G17" s="274"/>
      <c r="H17" s="274"/>
      <c r="I17" s="274"/>
    </row>
    <row r="18" spans="1:9" x14ac:dyDescent="0.35">
      <c r="A18" s="275" t="s">
        <v>12</v>
      </c>
      <c r="B18" s="275"/>
      <c r="C18" s="275"/>
      <c r="D18" s="275"/>
      <c r="E18" s="275"/>
      <c r="F18" s="275"/>
      <c r="G18" s="275"/>
      <c r="H18" s="275"/>
      <c r="I18" s="3"/>
    </row>
    <row r="19" spans="1:9" x14ac:dyDescent="0.3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5">
      <c r="A20" s="9" t="s">
        <v>13</v>
      </c>
      <c r="B20" s="3"/>
      <c r="C20" s="3"/>
      <c r="D20" s="3"/>
      <c r="E20" s="248" t="s">
        <v>14</v>
      </c>
      <c r="F20" s="248"/>
      <c r="G20" s="248"/>
      <c r="H20" s="248"/>
      <c r="I20" s="248"/>
    </row>
    <row r="21" spans="1:9" x14ac:dyDescent="0.3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5">
      <c r="A22" s="276" t="s">
        <v>438</v>
      </c>
      <c r="B22" s="276"/>
      <c r="C22" s="276"/>
      <c r="D22" s="276"/>
      <c r="E22" s="276"/>
      <c r="F22" s="276"/>
      <c r="G22" s="276"/>
      <c r="H22" s="276"/>
      <c r="I22" s="277"/>
    </row>
    <row r="23" spans="1:9" ht="15" thickBot="1" x14ac:dyDescent="0.4">
      <c r="A23" s="1"/>
      <c r="B23" s="1"/>
      <c r="C23" s="1"/>
      <c r="D23" s="1"/>
      <c r="E23" s="1"/>
      <c r="F23" s="1"/>
      <c r="G23" s="1"/>
      <c r="H23" s="278" t="s">
        <v>15</v>
      </c>
      <c r="I23" s="278"/>
    </row>
    <row r="24" spans="1:9" ht="34.5" x14ac:dyDescent="0.35">
      <c r="A24" s="279" t="s">
        <v>16</v>
      </c>
      <c r="B24" s="280"/>
      <c r="C24" s="280"/>
      <c r="D24" s="280"/>
      <c r="E24" s="280"/>
      <c r="F24" s="280"/>
      <c r="G24" s="10" t="s">
        <v>17</v>
      </c>
      <c r="H24" s="10" t="s">
        <v>18</v>
      </c>
      <c r="I24" s="11" t="s">
        <v>19</v>
      </c>
    </row>
    <row r="25" spans="1:9" ht="15" thickBot="1" x14ac:dyDescent="0.4">
      <c r="A25" s="281" t="s">
        <v>20</v>
      </c>
      <c r="B25" s="282"/>
      <c r="C25" s="282"/>
      <c r="D25" s="282"/>
      <c r="E25" s="282"/>
      <c r="F25" s="282"/>
      <c r="G25" s="12" t="s">
        <v>21</v>
      </c>
      <c r="H25" s="12" t="s">
        <v>22</v>
      </c>
      <c r="I25" s="13" t="s">
        <v>23</v>
      </c>
    </row>
    <row r="26" spans="1:9" ht="15" customHeight="1" x14ac:dyDescent="0.35">
      <c r="A26" s="283" t="s">
        <v>24</v>
      </c>
      <c r="B26" s="284"/>
      <c r="C26" s="284"/>
      <c r="D26" s="284"/>
      <c r="E26" s="284"/>
      <c r="F26" s="284"/>
      <c r="G26" s="14"/>
      <c r="H26" s="15"/>
      <c r="I26" s="16"/>
    </row>
    <row r="27" spans="1:9" x14ac:dyDescent="0.35">
      <c r="A27" s="243" t="s">
        <v>25</v>
      </c>
      <c r="B27" s="244"/>
      <c r="C27" s="244"/>
      <c r="D27" s="244"/>
      <c r="E27" s="244"/>
      <c r="F27" s="244"/>
      <c r="G27" s="17" t="s">
        <v>26</v>
      </c>
      <c r="H27" s="18">
        <v>487</v>
      </c>
      <c r="I27" s="19">
        <v>273673</v>
      </c>
    </row>
    <row r="28" spans="1:9" x14ac:dyDescent="0.35">
      <c r="A28" s="270" t="s">
        <v>27</v>
      </c>
      <c r="B28" s="271"/>
      <c r="C28" s="271"/>
      <c r="D28" s="271"/>
      <c r="E28" s="271"/>
      <c r="F28" s="271"/>
      <c r="G28" s="20" t="s">
        <v>28</v>
      </c>
      <c r="H28" s="21"/>
      <c r="I28" s="22"/>
    </row>
    <row r="29" spans="1:9" x14ac:dyDescent="0.35">
      <c r="A29" s="270" t="s">
        <v>29</v>
      </c>
      <c r="B29" s="271"/>
      <c r="C29" s="271"/>
      <c r="D29" s="271"/>
      <c r="E29" s="271"/>
      <c r="F29" s="271"/>
      <c r="G29" s="20" t="s">
        <v>30</v>
      </c>
      <c r="H29" s="21"/>
      <c r="I29" s="22"/>
    </row>
    <row r="30" spans="1:9" x14ac:dyDescent="0.35">
      <c r="A30" s="270" t="s">
        <v>31</v>
      </c>
      <c r="B30" s="271"/>
      <c r="C30" s="271"/>
      <c r="D30" s="271"/>
      <c r="E30" s="271"/>
      <c r="F30" s="271"/>
      <c r="G30" s="20" t="s">
        <v>32</v>
      </c>
      <c r="H30" s="21"/>
      <c r="I30" s="22"/>
    </row>
    <row r="31" spans="1:9" x14ac:dyDescent="0.35">
      <c r="A31" s="270" t="s">
        <v>33</v>
      </c>
      <c r="B31" s="271"/>
      <c r="C31" s="271"/>
      <c r="D31" s="271"/>
      <c r="E31" s="271"/>
      <c r="F31" s="271"/>
      <c r="G31" s="20" t="s">
        <v>34</v>
      </c>
      <c r="H31" s="21"/>
      <c r="I31" s="22"/>
    </row>
    <row r="32" spans="1:9" x14ac:dyDescent="0.35">
      <c r="A32" s="272" t="s">
        <v>35</v>
      </c>
      <c r="B32" s="273"/>
      <c r="C32" s="273"/>
      <c r="D32" s="273"/>
      <c r="E32" s="273"/>
      <c r="F32" s="273"/>
      <c r="G32" s="20" t="s">
        <v>36</v>
      </c>
      <c r="H32" s="21"/>
      <c r="I32" s="22"/>
    </row>
    <row r="33" spans="1:9" x14ac:dyDescent="0.35">
      <c r="A33" s="243" t="s">
        <v>37</v>
      </c>
      <c r="B33" s="244"/>
      <c r="C33" s="244"/>
      <c r="D33" s="244"/>
      <c r="E33" s="244"/>
      <c r="F33" s="244"/>
      <c r="G33" s="20" t="s">
        <v>38</v>
      </c>
      <c r="H33" s="23">
        <v>131101</v>
      </c>
      <c r="I33" s="24">
        <v>261671</v>
      </c>
    </row>
    <row r="34" spans="1:9" x14ac:dyDescent="0.35">
      <c r="A34" s="243" t="s">
        <v>39</v>
      </c>
      <c r="B34" s="244"/>
      <c r="C34" s="244"/>
      <c r="D34" s="244"/>
      <c r="E34" s="244"/>
      <c r="F34" s="244"/>
      <c r="G34" s="20" t="s">
        <v>40</v>
      </c>
      <c r="H34" s="23"/>
      <c r="I34" s="24"/>
    </row>
    <row r="35" spans="1:9" x14ac:dyDescent="0.35">
      <c r="A35" s="261" t="s">
        <v>41</v>
      </c>
      <c r="B35" s="262"/>
      <c r="C35" s="262"/>
      <c r="D35" s="262"/>
      <c r="E35" s="262"/>
      <c r="F35" s="262"/>
      <c r="G35" s="20" t="s">
        <v>42</v>
      </c>
      <c r="H35" s="23"/>
      <c r="I35" s="24"/>
    </row>
    <row r="36" spans="1:9" x14ac:dyDescent="0.35">
      <c r="A36" s="243" t="s">
        <v>43</v>
      </c>
      <c r="B36" s="244"/>
      <c r="C36" s="244"/>
      <c r="D36" s="244"/>
      <c r="E36" s="244"/>
      <c r="F36" s="244"/>
      <c r="G36" s="20" t="s">
        <v>44</v>
      </c>
      <c r="H36" s="23">
        <v>761</v>
      </c>
      <c r="I36" s="24">
        <v>37293</v>
      </c>
    </row>
    <row r="37" spans="1:9" x14ac:dyDescent="0.35">
      <c r="A37" s="272" t="s">
        <v>45</v>
      </c>
      <c r="B37" s="273"/>
      <c r="C37" s="273"/>
      <c r="D37" s="273"/>
      <c r="E37" s="273"/>
      <c r="F37" s="273"/>
      <c r="G37" s="20" t="s">
        <v>46</v>
      </c>
      <c r="H37" s="21">
        <v>323051</v>
      </c>
      <c r="I37" s="22">
        <v>253853</v>
      </c>
    </row>
    <row r="38" spans="1:9" x14ac:dyDescent="0.35">
      <c r="A38" s="243" t="s">
        <v>47</v>
      </c>
      <c r="B38" s="244"/>
      <c r="C38" s="244"/>
      <c r="D38" s="244"/>
      <c r="E38" s="244"/>
      <c r="F38" s="244"/>
      <c r="G38" s="20" t="s">
        <v>48</v>
      </c>
      <c r="H38" s="21"/>
      <c r="I38" s="22"/>
    </row>
    <row r="39" spans="1:9" x14ac:dyDescent="0.35">
      <c r="A39" s="243" t="s">
        <v>49</v>
      </c>
      <c r="B39" s="244"/>
      <c r="C39" s="244"/>
      <c r="D39" s="244"/>
      <c r="E39" s="244"/>
      <c r="F39" s="244"/>
      <c r="G39" s="20" t="s">
        <v>50</v>
      </c>
      <c r="H39" s="21">
        <v>3128404</v>
      </c>
      <c r="I39" s="22">
        <v>3401861</v>
      </c>
    </row>
    <row r="40" spans="1:9" ht="15" thickBot="1" x14ac:dyDescent="0.4">
      <c r="A40" s="245" t="s">
        <v>51</v>
      </c>
      <c r="B40" s="246"/>
      <c r="C40" s="246"/>
      <c r="D40" s="246"/>
      <c r="E40" s="246"/>
      <c r="F40" s="246"/>
      <c r="G40" s="25" t="s">
        <v>52</v>
      </c>
      <c r="H40" s="26">
        <f>SUM(H27:H39)</f>
        <v>3583804</v>
      </c>
      <c r="I40" s="27">
        <f>SUM(I27:I39)+1</f>
        <v>4228352</v>
      </c>
    </row>
    <row r="41" spans="1:9" x14ac:dyDescent="0.35">
      <c r="A41" s="261" t="s">
        <v>53</v>
      </c>
      <c r="B41" s="262"/>
      <c r="C41" s="262"/>
      <c r="D41" s="262"/>
      <c r="E41" s="262"/>
      <c r="F41" s="262"/>
      <c r="G41" s="17">
        <v>101</v>
      </c>
      <c r="H41" s="28"/>
      <c r="I41" s="29"/>
    </row>
    <row r="42" spans="1:9" x14ac:dyDescent="0.35">
      <c r="A42" s="268" t="s">
        <v>54</v>
      </c>
      <c r="B42" s="269"/>
      <c r="C42" s="269"/>
      <c r="D42" s="269"/>
      <c r="E42" s="269"/>
      <c r="F42" s="269"/>
      <c r="G42" s="30"/>
      <c r="H42" s="31"/>
      <c r="I42" s="32"/>
    </row>
    <row r="43" spans="1:9" x14ac:dyDescent="0.35">
      <c r="A43" s="261" t="s">
        <v>55</v>
      </c>
      <c r="B43" s="262"/>
      <c r="C43" s="262"/>
      <c r="D43" s="262"/>
      <c r="E43" s="262"/>
      <c r="F43" s="262"/>
      <c r="G43" s="17" t="s">
        <v>56</v>
      </c>
      <c r="H43" s="33"/>
      <c r="I43" s="24"/>
    </row>
    <row r="44" spans="1:9" x14ac:dyDescent="0.35">
      <c r="A44" s="261" t="s">
        <v>57</v>
      </c>
      <c r="B44" s="262"/>
      <c r="C44" s="262"/>
      <c r="D44" s="262"/>
      <c r="E44" s="262"/>
      <c r="F44" s="262"/>
      <c r="G44" s="17" t="s">
        <v>58</v>
      </c>
      <c r="H44" s="28"/>
      <c r="I44" s="29"/>
    </row>
    <row r="45" spans="1:9" x14ac:dyDescent="0.35">
      <c r="A45" s="261" t="s">
        <v>59</v>
      </c>
      <c r="B45" s="262"/>
      <c r="C45" s="262"/>
      <c r="D45" s="262"/>
      <c r="E45" s="262"/>
      <c r="F45" s="262"/>
      <c r="G45" s="17" t="s">
        <v>60</v>
      </c>
      <c r="H45" s="28"/>
      <c r="I45" s="29"/>
    </row>
    <row r="46" spans="1:9" x14ac:dyDescent="0.35">
      <c r="A46" s="243" t="s">
        <v>61</v>
      </c>
      <c r="B46" s="244"/>
      <c r="C46" s="244"/>
      <c r="D46" s="244"/>
      <c r="E46" s="244"/>
      <c r="F46" s="244"/>
      <c r="G46" s="17" t="s">
        <v>62</v>
      </c>
      <c r="H46" s="28"/>
      <c r="I46" s="29"/>
    </row>
    <row r="47" spans="1:9" x14ac:dyDescent="0.35">
      <c r="A47" s="243" t="s">
        <v>63</v>
      </c>
      <c r="B47" s="244"/>
      <c r="C47" s="244"/>
      <c r="D47" s="244"/>
      <c r="E47" s="244"/>
      <c r="F47" s="244"/>
      <c r="G47" s="17" t="s">
        <v>64</v>
      </c>
      <c r="H47" s="28"/>
      <c r="I47" s="19"/>
    </row>
    <row r="48" spans="1:9" x14ac:dyDescent="0.35">
      <c r="A48" s="243" t="s">
        <v>65</v>
      </c>
      <c r="B48" s="244"/>
      <c r="C48" s="244"/>
      <c r="D48" s="244"/>
      <c r="E48" s="244"/>
      <c r="F48" s="244"/>
      <c r="G48" s="17" t="s">
        <v>66</v>
      </c>
      <c r="H48" s="34"/>
      <c r="I48" s="35"/>
    </row>
    <row r="49" spans="1:9" ht="14.5" customHeight="1" x14ac:dyDescent="0.35">
      <c r="A49" s="243" t="s">
        <v>67</v>
      </c>
      <c r="B49" s="244"/>
      <c r="C49" s="244"/>
      <c r="D49" s="244"/>
      <c r="E49" s="244"/>
      <c r="F49" s="244"/>
      <c r="G49" s="17" t="s">
        <v>68</v>
      </c>
      <c r="H49" s="23">
        <v>214444</v>
      </c>
      <c r="I49" s="36">
        <v>214444</v>
      </c>
    </row>
    <row r="50" spans="1:9" x14ac:dyDescent="0.35">
      <c r="A50" s="243" t="s">
        <v>69</v>
      </c>
      <c r="B50" s="244"/>
      <c r="C50" s="244"/>
      <c r="D50" s="244"/>
      <c r="E50" s="244"/>
      <c r="F50" s="244"/>
      <c r="G50" s="17" t="s">
        <v>70</v>
      </c>
      <c r="H50" s="18"/>
      <c r="I50" s="36"/>
    </row>
    <row r="51" spans="1:9" x14ac:dyDescent="0.35">
      <c r="A51" s="243" t="s">
        <v>71</v>
      </c>
      <c r="B51" s="244"/>
      <c r="C51" s="244"/>
      <c r="D51" s="244"/>
      <c r="E51" s="244"/>
      <c r="F51" s="244"/>
      <c r="G51" s="17" t="s">
        <v>72</v>
      </c>
      <c r="H51" s="18"/>
      <c r="I51" s="36"/>
    </row>
    <row r="52" spans="1:9" x14ac:dyDescent="0.35">
      <c r="A52" s="261" t="s">
        <v>73</v>
      </c>
      <c r="B52" s="262"/>
      <c r="C52" s="262"/>
      <c r="D52" s="262"/>
      <c r="E52" s="262"/>
      <c r="F52" s="262"/>
      <c r="G52" s="17" t="s">
        <v>74</v>
      </c>
      <c r="H52" s="18">
        <v>7003</v>
      </c>
      <c r="I52" s="36">
        <v>7639</v>
      </c>
    </row>
    <row r="53" spans="1:9" x14ac:dyDescent="0.35">
      <c r="A53" s="243" t="s">
        <v>75</v>
      </c>
      <c r="B53" s="244"/>
      <c r="C53" s="244"/>
      <c r="D53" s="244"/>
      <c r="E53" s="244"/>
      <c r="F53" s="244"/>
      <c r="G53" s="17" t="s">
        <v>76</v>
      </c>
      <c r="H53" s="18"/>
      <c r="I53" s="36"/>
    </row>
    <row r="54" spans="1:9" x14ac:dyDescent="0.35">
      <c r="A54" s="243" t="s">
        <v>77</v>
      </c>
      <c r="B54" s="244"/>
      <c r="C54" s="244"/>
      <c r="D54" s="244"/>
      <c r="E54" s="244"/>
      <c r="F54" s="244"/>
      <c r="G54" s="17" t="s">
        <v>78</v>
      </c>
      <c r="H54" s="18">
        <v>17026127</v>
      </c>
      <c r="I54" s="36">
        <v>17329234</v>
      </c>
    </row>
    <row r="55" spans="1:9" x14ac:dyDescent="0.35">
      <c r="A55" s="243" t="s">
        <v>79</v>
      </c>
      <c r="B55" s="244"/>
      <c r="C55" s="244"/>
      <c r="D55" s="244"/>
      <c r="E55" s="244"/>
      <c r="F55" s="244"/>
      <c r="G55" s="17" t="s">
        <v>80</v>
      </c>
      <c r="H55" s="18"/>
      <c r="I55" s="36"/>
    </row>
    <row r="56" spans="1:9" x14ac:dyDescent="0.35">
      <c r="A56" s="243" t="s">
        <v>47</v>
      </c>
      <c r="B56" s="244"/>
      <c r="C56" s="244"/>
      <c r="D56" s="244"/>
      <c r="E56" s="244"/>
      <c r="F56" s="244"/>
      <c r="G56" s="17" t="s">
        <v>81</v>
      </c>
      <c r="H56" s="18"/>
      <c r="I56" s="36"/>
    </row>
    <row r="57" spans="1:9" x14ac:dyDescent="0.35">
      <c r="A57" s="243" t="s">
        <v>82</v>
      </c>
      <c r="B57" s="244"/>
      <c r="C57" s="244"/>
      <c r="D57" s="244"/>
      <c r="E57" s="244"/>
      <c r="F57" s="244"/>
      <c r="G57" s="17" t="s">
        <v>83</v>
      </c>
      <c r="H57" s="18"/>
      <c r="I57" s="36"/>
    </row>
    <row r="58" spans="1:9" x14ac:dyDescent="0.35">
      <c r="A58" s="243" t="s">
        <v>84</v>
      </c>
      <c r="B58" s="244"/>
      <c r="C58" s="244"/>
      <c r="D58" s="244"/>
      <c r="E58" s="244"/>
      <c r="F58" s="244"/>
      <c r="G58" s="17" t="s">
        <v>85</v>
      </c>
      <c r="H58" s="18">
        <v>1160533</v>
      </c>
      <c r="I58" s="36">
        <v>1186491</v>
      </c>
    </row>
    <row r="59" spans="1:9" x14ac:dyDescent="0.35">
      <c r="A59" s="243" t="s">
        <v>86</v>
      </c>
      <c r="B59" s="244"/>
      <c r="C59" s="244"/>
      <c r="D59" s="244"/>
      <c r="E59" s="244"/>
      <c r="F59" s="244"/>
      <c r="G59" s="17" t="s">
        <v>87</v>
      </c>
      <c r="H59" s="18"/>
      <c r="I59" s="36"/>
    </row>
    <row r="60" spans="1:9" x14ac:dyDescent="0.35">
      <c r="A60" s="243" t="s">
        <v>88</v>
      </c>
      <c r="B60" s="244"/>
      <c r="C60" s="244"/>
      <c r="D60" s="244"/>
      <c r="E60" s="244"/>
      <c r="F60" s="244"/>
      <c r="G60" s="17" t="s">
        <v>89</v>
      </c>
      <c r="H60" s="18">
        <v>4974742</v>
      </c>
      <c r="I60" s="36">
        <v>4428096</v>
      </c>
    </row>
    <row r="61" spans="1:9" ht="15" thickBot="1" x14ac:dyDescent="0.4">
      <c r="A61" s="259" t="s">
        <v>90</v>
      </c>
      <c r="B61" s="260"/>
      <c r="C61" s="260"/>
      <c r="D61" s="260"/>
      <c r="E61" s="260"/>
      <c r="F61" s="260"/>
      <c r="G61" s="37" t="s">
        <v>91</v>
      </c>
      <c r="H61" s="38">
        <f>SUM(H49:H60)-1</f>
        <v>23382848</v>
      </c>
      <c r="I61" s="39">
        <f>SUM(I43:I60)-1</f>
        <v>23165903</v>
      </c>
    </row>
    <row r="62" spans="1:9" ht="15" thickBot="1" x14ac:dyDescent="0.4">
      <c r="A62" s="265" t="s">
        <v>92</v>
      </c>
      <c r="B62" s="266"/>
      <c r="C62" s="266"/>
      <c r="D62" s="266"/>
      <c r="E62" s="266"/>
      <c r="F62" s="267"/>
      <c r="G62" s="40"/>
      <c r="H62" s="41">
        <f>H40+H61+1</f>
        <v>26966653</v>
      </c>
      <c r="I62" s="42">
        <f>I40+I41+I61+1</f>
        <v>27394256</v>
      </c>
    </row>
    <row r="63" spans="1:9" ht="15" thickBot="1" x14ac:dyDescent="0.4">
      <c r="A63" s="241" t="s">
        <v>93</v>
      </c>
      <c r="B63" s="242"/>
      <c r="C63" s="242"/>
      <c r="D63" s="242"/>
      <c r="E63" s="242"/>
      <c r="F63" s="242"/>
      <c r="G63" s="43"/>
      <c r="H63" s="44"/>
      <c r="I63" s="45"/>
    </row>
    <row r="64" spans="1:9" ht="14.5" customHeight="1" x14ac:dyDescent="0.35">
      <c r="A64" s="261" t="s">
        <v>94</v>
      </c>
      <c r="B64" s="262"/>
      <c r="C64" s="262"/>
      <c r="D64" s="262"/>
      <c r="E64" s="262"/>
      <c r="F64" s="262"/>
      <c r="G64" s="20" t="s">
        <v>95</v>
      </c>
      <c r="H64" s="46">
        <v>0</v>
      </c>
      <c r="I64" s="47">
        <v>0</v>
      </c>
    </row>
    <row r="65" spans="1:9" x14ac:dyDescent="0.35">
      <c r="A65" s="261" t="s">
        <v>96</v>
      </c>
      <c r="B65" s="262"/>
      <c r="C65" s="262"/>
      <c r="D65" s="262"/>
      <c r="E65" s="262"/>
      <c r="F65" s="262"/>
      <c r="G65" s="20" t="s">
        <v>97</v>
      </c>
      <c r="H65" s="18">
        <v>0</v>
      </c>
      <c r="I65" s="48">
        <v>0</v>
      </c>
    </row>
    <row r="66" spans="1:9" x14ac:dyDescent="0.35">
      <c r="A66" s="261" t="s">
        <v>33</v>
      </c>
      <c r="B66" s="262"/>
      <c r="C66" s="262"/>
      <c r="D66" s="262"/>
      <c r="E66" s="262"/>
      <c r="F66" s="262"/>
      <c r="G66" s="49" t="s">
        <v>98</v>
      </c>
      <c r="H66" s="23">
        <v>0</v>
      </c>
      <c r="I66" s="50">
        <v>0</v>
      </c>
    </row>
    <row r="67" spans="1:9" x14ac:dyDescent="0.35">
      <c r="A67" s="261" t="s">
        <v>99</v>
      </c>
      <c r="B67" s="262"/>
      <c r="C67" s="262"/>
      <c r="D67" s="262"/>
      <c r="E67" s="262"/>
      <c r="F67" s="262"/>
      <c r="G67" s="49" t="s">
        <v>100</v>
      </c>
      <c r="H67" s="23">
        <v>584580</v>
      </c>
      <c r="I67" s="50">
        <v>226738</v>
      </c>
    </row>
    <row r="68" spans="1:9" x14ac:dyDescent="0.35">
      <c r="A68" s="261" t="s">
        <v>101</v>
      </c>
      <c r="B68" s="262"/>
      <c r="C68" s="262"/>
      <c r="D68" s="262"/>
      <c r="E68" s="262"/>
      <c r="F68" s="262"/>
      <c r="G68" s="49" t="s">
        <v>102</v>
      </c>
      <c r="H68" s="23">
        <v>608150</v>
      </c>
      <c r="I68" s="50">
        <v>697714</v>
      </c>
    </row>
    <row r="69" spans="1:9" x14ac:dyDescent="0.35">
      <c r="A69" s="261" t="s">
        <v>103</v>
      </c>
      <c r="B69" s="262"/>
      <c r="C69" s="262"/>
      <c r="D69" s="262"/>
      <c r="E69" s="262"/>
      <c r="F69" s="262"/>
      <c r="G69" s="49" t="s">
        <v>104</v>
      </c>
      <c r="H69" s="23">
        <v>2041</v>
      </c>
      <c r="I69" s="50">
        <v>17166</v>
      </c>
    </row>
    <row r="70" spans="1:9" x14ac:dyDescent="0.35">
      <c r="A70" s="261" t="s">
        <v>105</v>
      </c>
      <c r="B70" s="262"/>
      <c r="C70" s="262"/>
      <c r="D70" s="262"/>
      <c r="E70" s="262"/>
      <c r="F70" s="262"/>
      <c r="G70" s="49" t="s">
        <v>106</v>
      </c>
      <c r="H70" s="23">
        <v>0</v>
      </c>
      <c r="I70" s="50">
        <v>85455</v>
      </c>
    </row>
    <row r="71" spans="1:9" x14ac:dyDescent="0.35">
      <c r="A71" s="261" t="s">
        <v>107</v>
      </c>
      <c r="B71" s="262"/>
      <c r="C71" s="262"/>
      <c r="D71" s="262"/>
      <c r="E71" s="262"/>
      <c r="F71" s="262"/>
      <c r="G71" s="49" t="s">
        <v>108</v>
      </c>
      <c r="H71" s="23"/>
      <c r="I71" s="50"/>
    </row>
    <row r="72" spans="1:9" x14ac:dyDescent="0.35">
      <c r="A72" s="261" t="s">
        <v>109</v>
      </c>
      <c r="B72" s="262"/>
      <c r="C72" s="262"/>
      <c r="D72" s="262"/>
      <c r="E72" s="262"/>
      <c r="F72" s="262"/>
      <c r="G72" s="49" t="s">
        <v>110</v>
      </c>
      <c r="H72" s="23"/>
      <c r="I72" s="50"/>
    </row>
    <row r="73" spans="1:9" x14ac:dyDescent="0.35">
      <c r="A73" s="261" t="s">
        <v>111</v>
      </c>
      <c r="B73" s="262"/>
      <c r="C73" s="262"/>
      <c r="D73" s="262"/>
      <c r="E73" s="262"/>
      <c r="F73" s="262"/>
      <c r="G73" s="49" t="s">
        <v>112</v>
      </c>
      <c r="H73" s="23"/>
      <c r="I73" s="50"/>
    </row>
    <row r="74" spans="1:9" x14ac:dyDescent="0.35">
      <c r="A74" s="261" t="s">
        <v>113</v>
      </c>
      <c r="B74" s="262"/>
      <c r="C74" s="262"/>
      <c r="D74" s="262"/>
      <c r="E74" s="262"/>
      <c r="F74" s="262"/>
      <c r="G74" s="49" t="s">
        <v>114</v>
      </c>
      <c r="H74" s="23"/>
      <c r="I74" s="50"/>
    </row>
    <row r="75" spans="1:9" x14ac:dyDescent="0.35">
      <c r="A75" s="261" t="s">
        <v>115</v>
      </c>
      <c r="B75" s="262"/>
      <c r="C75" s="262"/>
      <c r="D75" s="262"/>
      <c r="E75" s="262"/>
      <c r="F75" s="262"/>
      <c r="G75" s="49" t="s">
        <v>116</v>
      </c>
      <c r="H75" s="23"/>
      <c r="I75" s="50"/>
    </row>
    <row r="76" spans="1:9" x14ac:dyDescent="0.35">
      <c r="A76" s="261" t="s">
        <v>117</v>
      </c>
      <c r="B76" s="262"/>
      <c r="C76" s="262"/>
      <c r="D76" s="262"/>
      <c r="E76" s="262"/>
      <c r="F76" s="262"/>
      <c r="G76" s="49" t="s">
        <v>118</v>
      </c>
      <c r="H76" s="23">
        <v>287320</v>
      </c>
      <c r="I76" s="50">
        <v>219515</v>
      </c>
    </row>
    <row r="77" spans="1:9" x14ac:dyDescent="0.35">
      <c r="A77" s="259" t="s">
        <v>119</v>
      </c>
      <c r="B77" s="260"/>
      <c r="C77" s="260"/>
      <c r="D77" s="260"/>
      <c r="E77" s="260"/>
      <c r="F77" s="260"/>
      <c r="G77" s="20" t="s">
        <v>120</v>
      </c>
      <c r="H77" s="51">
        <f>SUM(H64:H76)-1</f>
        <v>1482090</v>
      </c>
      <c r="I77" s="52">
        <f>SUM(I64:I76)-1</f>
        <v>1246587</v>
      </c>
    </row>
    <row r="78" spans="1:9" ht="15" thickBot="1" x14ac:dyDescent="0.4">
      <c r="A78" s="261" t="s">
        <v>121</v>
      </c>
      <c r="B78" s="262"/>
      <c r="C78" s="262"/>
      <c r="D78" s="262"/>
      <c r="E78" s="262"/>
      <c r="F78" s="262"/>
      <c r="G78" s="53" t="s">
        <v>122</v>
      </c>
      <c r="H78" s="54" t="s">
        <v>123</v>
      </c>
      <c r="I78" s="55" t="s">
        <v>123</v>
      </c>
    </row>
    <row r="79" spans="1:9" ht="15" thickBot="1" x14ac:dyDescent="0.4">
      <c r="A79" s="263" t="s">
        <v>124</v>
      </c>
      <c r="B79" s="264"/>
      <c r="C79" s="264"/>
      <c r="D79" s="264"/>
      <c r="E79" s="264"/>
      <c r="F79" s="264"/>
      <c r="G79" s="56"/>
      <c r="H79" s="57"/>
      <c r="I79" s="58"/>
    </row>
    <row r="80" spans="1:9" ht="14.5" customHeight="1" x14ac:dyDescent="0.35">
      <c r="A80" s="261" t="s">
        <v>125</v>
      </c>
      <c r="B80" s="262"/>
      <c r="C80" s="262"/>
      <c r="D80" s="262"/>
      <c r="E80" s="262"/>
      <c r="F80" s="262"/>
      <c r="G80" s="37" t="s">
        <v>126</v>
      </c>
      <c r="H80" s="18">
        <v>31986491</v>
      </c>
      <c r="I80" s="48">
        <v>28680724</v>
      </c>
    </row>
    <row r="81" spans="1:9" x14ac:dyDescent="0.35">
      <c r="A81" s="261" t="s">
        <v>127</v>
      </c>
      <c r="B81" s="262"/>
      <c r="C81" s="262"/>
      <c r="D81" s="262"/>
      <c r="E81" s="262"/>
      <c r="F81" s="262"/>
      <c r="G81" s="17" t="s">
        <v>128</v>
      </c>
      <c r="H81" s="18"/>
      <c r="I81" s="48">
        <v>0</v>
      </c>
    </row>
    <row r="82" spans="1:9" x14ac:dyDescent="0.35">
      <c r="A82" s="243" t="s">
        <v>61</v>
      </c>
      <c r="B82" s="244"/>
      <c r="C82" s="244"/>
      <c r="D82" s="244"/>
      <c r="E82" s="244"/>
      <c r="F82" s="244"/>
      <c r="G82" s="17" t="s">
        <v>129</v>
      </c>
      <c r="H82" s="23"/>
      <c r="I82" s="48"/>
    </row>
    <row r="83" spans="1:9" x14ac:dyDescent="0.35">
      <c r="A83" s="243" t="s">
        <v>130</v>
      </c>
      <c r="B83" s="244"/>
      <c r="C83" s="244"/>
      <c r="D83" s="244"/>
      <c r="E83" s="244"/>
      <c r="F83" s="244"/>
      <c r="G83" s="17" t="s">
        <v>131</v>
      </c>
      <c r="H83" s="18">
        <v>2226414</v>
      </c>
      <c r="I83" s="48">
        <v>1320172</v>
      </c>
    </row>
    <row r="84" spans="1:9" x14ac:dyDescent="0.35">
      <c r="A84" s="243" t="s">
        <v>132</v>
      </c>
      <c r="B84" s="244"/>
      <c r="C84" s="244"/>
      <c r="D84" s="244"/>
      <c r="E84" s="244"/>
      <c r="F84" s="244"/>
      <c r="G84" s="17" t="s">
        <v>133</v>
      </c>
      <c r="H84" s="18"/>
      <c r="I84" s="48"/>
    </row>
    <row r="85" spans="1:9" x14ac:dyDescent="0.35">
      <c r="A85" s="243" t="s">
        <v>134</v>
      </c>
      <c r="B85" s="244"/>
      <c r="C85" s="244"/>
      <c r="D85" s="244"/>
      <c r="E85" s="244"/>
      <c r="F85" s="244"/>
      <c r="G85" s="17" t="s">
        <v>135</v>
      </c>
      <c r="H85" s="18"/>
      <c r="I85" s="48"/>
    </row>
    <row r="86" spans="1:9" x14ac:dyDescent="0.35">
      <c r="A86" s="243" t="s">
        <v>136</v>
      </c>
      <c r="B86" s="244"/>
      <c r="C86" s="244"/>
      <c r="D86" s="244"/>
      <c r="E86" s="244"/>
      <c r="F86" s="244"/>
      <c r="G86" s="17" t="s">
        <v>137</v>
      </c>
      <c r="H86" s="18">
        <v>582988</v>
      </c>
      <c r="I86" s="48">
        <v>582988</v>
      </c>
    </row>
    <row r="87" spans="1:9" x14ac:dyDescent="0.35">
      <c r="A87" s="261" t="s">
        <v>107</v>
      </c>
      <c r="B87" s="262"/>
      <c r="C87" s="262"/>
      <c r="D87" s="262"/>
      <c r="E87" s="262"/>
      <c r="F87" s="262"/>
      <c r="G87" s="17" t="s">
        <v>138</v>
      </c>
      <c r="H87" s="18"/>
      <c r="I87" s="48"/>
    </row>
    <row r="88" spans="1:9" x14ac:dyDescent="0.35">
      <c r="A88" s="243" t="s">
        <v>139</v>
      </c>
      <c r="B88" s="244"/>
      <c r="C88" s="244"/>
      <c r="D88" s="244"/>
      <c r="E88" s="244"/>
      <c r="F88" s="244"/>
      <c r="G88" s="17" t="s">
        <v>140</v>
      </c>
      <c r="H88" s="18"/>
      <c r="I88" s="48"/>
    </row>
    <row r="89" spans="1:9" x14ac:dyDescent="0.35">
      <c r="A89" s="261" t="s">
        <v>141</v>
      </c>
      <c r="B89" s="262"/>
      <c r="C89" s="262"/>
      <c r="D89" s="262"/>
      <c r="E89" s="262"/>
      <c r="F89" s="262"/>
      <c r="G89" s="17" t="s">
        <v>142</v>
      </c>
      <c r="H89" s="18"/>
      <c r="I89" s="48"/>
    </row>
    <row r="90" spans="1:9" x14ac:dyDescent="0.35">
      <c r="A90" s="261" t="s">
        <v>113</v>
      </c>
      <c r="B90" s="262"/>
      <c r="C90" s="262"/>
      <c r="D90" s="262"/>
      <c r="E90" s="262"/>
      <c r="F90" s="262"/>
      <c r="G90" s="17" t="s">
        <v>143</v>
      </c>
      <c r="H90" s="18"/>
      <c r="I90" s="36"/>
    </row>
    <row r="91" spans="1:9" x14ac:dyDescent="0.35">
      <c r="A91" s="243" t="s">
        <v>144</v>
      </c>
      <c r="B91" s="244"/>
      <c r="C91" s="244"/>
      <c r="D91" s="244"/>
      <c r="E91" s="244"/>
      <c r="F91" s="244"/>
      <c r="G91" s="17" t="s">
        <v>145</v>
      </c>
      <c r="H91" s="18">
        <v>486797</v>
      </c>
      <c r="I91" s="36">
        <v>486797</v>
      </c>
    </row>
    <row r="92" spans="1:9" ht="15" thickBot="1" x14ac:dyDescent="0.4">
      <c r="A92" s="245" t="s">
        <v>146</v>
      </c>
      <c r="B92" s="246"/>
      <c r="C92" s="246"/>
      <c r="D92" s="246"/>
      <c r="E92" s="246"/>
      <c r="F92" s="246"/>
      <c r="G92" s="59" t="s">
        <v>147</v>
      </c>
      <c r="H92" s="26">
        <f>SUM(H80:H91)</f>
        <v>35282690</v>
      </c>
      <c r="I92" s="60">
        <f>SUM(I80:I91)-1</f>
        <v>31070680</v>
      </c>
    </row>
    <row r="93" spans="1:9" x14ac:dyDescent="0.35">
      <c r="A93" s="241" t="s">
        <v>148</v>
      </c>
      <c r="B93" s="242"/>
      <c r="C93" s="242"/>
      <c r="D93" s="242"/>
      <c r="E93" s="242"/>
      <c r="F93" s="242"/>
      <c r="G93" s="61"/>
      <c r="H93" s="62"/>
      <c r="I93" s="63"/>
    </row>
    <row r="94" spans="1:9" ht="14.5" customHeight="1" x14ac:dyDescent="0.35">
      <c r="A94" s="243" t="s">
        <v>149</v>
      </c>
      <c r="B94" s="244"/>
      <c r="C94" s="244"/>
      <c r="D94" s="244"/>
      <c r="E94" s="244"/>
      <c r="F94" s="244"/>
      <c r="G94" s="17" t="s">
        <v>150</v>
      </c>
      <c r="H94" s="23">
        <v>99100</v>
      </c>
      <c r="I94" s="64">
        <v>99100</v>
      </c>
    </row>
    <row r="95" spans="1:9" x14ac:dyDescent="0.35">
      <c r="A95" s="243" t="s">
        <v>151</v>
      </c>
      <c r="B95" s="244"/>
      <c r="C95" s="244"/>
      <c r="D95" s="244"/>
      <c r="E95" s="244"/>
      <c r="F95" s="244"/>
      <c r="G95" s="17" t="s">
        <v>152</v>
      </c>
      <c r="H95" s="23"/>
      <c r="I95" s="64"/>
    </row>
    <row r="96" spans="1:9" x14ac:dyDescent="0.35">
      <c r="A96" s="243" t="s">
        <v>153</v>
      </c>
      <c r="B96" s="244"/>
      <c r="C96" s="244"/>
      <c r="D96" s="244"/>
      <c r="E96" s="244"/>
      <c r="F96" s="244"/>
      <c r="G96" s="20" t="s">
        <v>154</v>
      </c>
      <c r="H96" s="23"/>
      <c r="I96" s="65"/>
    </row>
    <row r="97" spans="1:11" x14ac:dyDescent="0.35">
      <c r="A97" s="243" t="s">
        <v>155</v>
      </c>
      <c r="B97" s="244"/>
      <c r="C97" s="244"/>
      <c r="D97" s="244"/>
      <c r="E97" s="244"/>
      <c r="F97" s="244"/>
      <c r="G97" s="20" t="s">
        <v>156</v>
      </c>
      <c r="H97" s="23">
        <v>5873945</v>
      </c>
      <c r="I97" s="64">
        <v>5873998</v>
      </c>
    </row>
    <row r="98" spans="1:11" x14ac:dyDescent="0.35">
      <c r="A98" s="243" t="s">
        <v>157</v>
      </c>
      <c r="B98" s="244"/>
      <c r="C98" s="244"/>
      <c r="D98" s="244"/>
      <c r="E98" s="244"/>
      <c r="F98" s="244"/>
      <c r="G98" s="20" t="s">
        <v>158</v>
      </c>
      <c r="H98" s="23">
        <v>-15771173</v>
      </c>
      <c r="I98" s="64">
        <v>-10896111</v>
      </c>
    </row>
    <row r="99" spans="1:11" x14ac:dyDescent="0.35">
      <c r="A99" s="243" t="s">
        <v>159</v>
      </c>
      <c r="B99" s="244"/>
      <c r="C99" s="244"/>
      <c r="D99" s="244"/>
      <c r="E99" s="244"/>
      <c r="F99" s="244"/>
      <c r="G99" s="20" t="s">
        <v>160</v>
      </c>
      <c r="H99" s="23"/>
      <c r="I99" s="64"/>
    </row>
    <row r="100" spans="1:11" x14ac:dyDescent="0.35">
      <c r="A100" s="259" t="s">
        <v>161</v>
      </c>
      <c r="B100" s="260"/>
      <c r="C100" s="260"/>
      <c r="D100" s="260"/>
      <c r="E100" s="260"/>
      <c r="F100" s="260"/>
      <c r="G100" s="66" t="s">
        <v>162</v>
      </c>
      <c r="H100" s="23">
        <v>-9798128</v>
      </c>
      <c r="I100" s="64">
        <f>SUM(I94:I99)+1</f>
        <v>-4923012</v>
      </c>
      <c r="K100" s="156"/>
    </row>
    <row r="101" spans="1:11" x14ac:dyDescent="0.35">
      <c r="A101" s="243" t="s">
        <v>163</v>
      </c>
      <c r="B101" s="244"/>
      <c r="C101" s="244"/>
      <c r="D101" s="244"/>
      <c r="E101" s="244"/>
      <c r="F101" s="244"/>
      <c r="G101" s="20" t="s">
        <v>164</v>
      </c>
      <c r="H101" s="23"/>
      <c r="I101" s="64"/>
    </row>
    <row r="102" spans="1:11" x14ac:dyDescent="0.35">
      <c r="A102" s="241" t="s">
        <v>165</v>
      </c>
      <c r="B102" s="242"/>
      <c r="C102" s="242"/>
      <c r="D102" s="242"/>
      <c r="E102" s="242"/>
      <c r="F102" s="242"/>
      <c r="G102" s="66" t="s">
        <v>166</v>
      </c>
      <c r="H102" s="23">
        <f>H100+H101</f>
        <v>-9798128</v>
      </c>
      <c r="I102" s="64">
        <f>I100+I101</f>
        <v>-4923012</v>
      </c>
    </row>
    <row r="103" spans="1:11" x14ac:dyDescent="0.35">
      <c r="A103" s="249" t="s">
        <v>167</v>
      </c>
      <c r="B103" s="250"/>
      <c r="C103" s="250"/>
      <c r="D103" s="250"/>
      <c r="E103" s="250"/>
      <c r="F103" s="250"/>
      <c r="G103" s="67"/>
      <c r="H103" s="68">
        <f>H77+H92+H102+1</f>
        <v>26966653</v>
      </c>
      <c r="I103" s="69">
        <f>I77+I92+I102+1</f>
        <v>27394256</v>
      </c>
    </row>
    <row r="104" spans="1:11" ht="15" thickBot="1" x14ac:dyDescent="0.4">
      <c r="A104" s="251" t="s">
        <v>168</v>
      </c>
      <c r="B104" s="252"/>
      <c r="C104" s="252"/>
      <c r="D104" s="252"/>
      <c r="E104" s="252"/>
      <c r="F104" s="252"/>
      <c r="G104" s="70"/>
      <c r="H104" s="71">
        <f>H62-H58-H77-H92+1</f>
        <v>-10958659</v>
      </c>
      <c r="I104" s="72">
        <f>I62-I58-I77-I92</f>
        <v>-6109502</v>
      </c>
    </row>
    <row r="105" spans="1:11" ht="15" thickBot="1" x14ac:dyDescent="0.4">
      <c r="A105" s="253" t="s">
        <v>169</v>
      </c>
      <c r="B105" s="254"/>
      <c r="C105" s="254"/>
      <c r="D105" s="254"/>
      <c r="E105" s="254"/>
      <c r="F105" s="255"/>
      <c r="G105" s="73"/>
      <c r="H105" s="74">
        <v>99100</v>
      </c>
      <c r="I105" s="74">
        <v>99100</v>
      </c>
    </row>
    <row r="106" spans="1:11" ht="15" thickBot="1" x14ac:dyDescent="0.4">
      <c r="A106" s="256" t="s">
        <v>170</v>
      </c>
      <c r="B106" s="257"/>
      <c r="C106" s="257"/>
      <c r="D106" s="257"/>
      <c r="E106" s="257"/>
      <c r="F106" s="258"/>
      <c r="G106" s="75"/>
      <c r="H106" s="76">
        <f>(H104/H105)</f>
        <v>-110.58182643794147</v>
      </c>
      <c r="I106" s="76">
        <f>(I104/I105)</f>
        <v>-61.649868819374369</v>
      </c>
    </row>
    <row r="107" spans="1:11" x14ac:dyDescent="0.35">
      <c r="A107" s="3"/>
      <c r="B107" s="3"/>
      <c r="C107" s="3"/>
      <c r="D107" s="3"/>
      <c r="E107" s="3"/>
      <c r="F107" s="3"/>
      <c r="G107" s="3"/>
      <c r="H107" s="77"/>
      <c r="I107" s="78"/>
    </row>
    <row r="108" spans="1:11" x14ac:dyDescent="0.35">
      <c r="A108" s="3"/>
      <c r="B108" s="3"/>
      <c r="C108" s="3"/>
      <c r="D108" s="3"/>
      <c r="E108" s="3"/>
      <c r="F108" s="3"/>
      <c r="G108" s="3"/>
      <c r="H108" s="77"/>
      <c r="I108" s="78"/>
    </row>
    <row r="109" spans="1:11" x14ac:dyDescent="0.35">
      <c r="A109" s="79" t="s">
        <v>171</v>
      </c>
      <c r="B109" s="3"/>
      <c r="C109" s="248" t="s">
        <v>172</v>
      </c>
      <c r="D109" s="248"/>
      <c r="E109" s="248"/>
      <c r="F109" s="248"/>
      <c r="G109" s="3"/>
      <c r="H109" s="80"/>
      <c r="I109" s="80"/>
    </row>
    <row r="110" spans="1:11" x14ac:dyDescent="0.35">
      <c r="A110" s="3"/>
      <c r="B110" s="3"/>
      <c r="C110" s="247" t="s">
        <v>173</v>
      </c>
      <c r="D110" s="247"/>
      <c r="E110" s="247"/>
      <c r="F110" s="3"/>
      <c r="G110" s="3"/>
      <c r="H110" s="247" t="s">
        <v>174</v>
      </c>
      <c r="I110" s="247"/>
    </row>
    <row r="111" spans="1:11" x14ac:dyDescent="0.35">
      <c r="A111" s="3"/>
      <c r="B111" s="3"/>
      <c r="C111" s="3"/>
      <c r="D111" s="3"/>
      <c r="E111" s="3"/>
      <c r="F111" s="3"/>
      <c r="G111" s="3"/>
      <c r="H111" s="77"/>
      <c r="I111" s="3"/>
    </row>
    <row r="112" spans="1:11" x14ac:dyDescent="0.3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5">
      <c r="A113" s="81" t="s">
        <v>175</v>
      </c>
      <c r="B113" s="3"/>
      <c r="C113" s="248" t="s">
        <v>176</v>
      </c>
      <c r="D113" s="248"/>
      <c r="E113" s="248"/>
      <c r="F113" s="248"/>
      <c r="G113" s="3"/>
      <c r="H113" s="80"/>
      <c r="I113" s="80"/>
    </row>
    <row r="114" spans="1:9" x14ac:dyDescent="0.35">
      <c r="A114" s="3"/>
      <c r="B114" s="3"/>
      <c r="C114" s="247" t="s">
        <v>173</v>
      </c>
      <c r="D114" s="247"/>
      <c r="E114" s="247"/>
      <c r="F114" s="3"/>
      <c r="G114" s="3"/>
      <c r="H114" s="247" t="s">
        <v>174</v>
      </c>
      <c r="I114" s="247"/>
    </row>
    <row r="115" spans="1:9" x14ac:dyDescent="0.35">
      <c r="A115" s="82" t="s">
        <v>177</v>
      </c>
      <c r="B115" s="3"/>
      <c r="C115" s="3"/>
      <c r="D115" s="3"/>
      <c r="E115" s="3"/>
      <c r="F115" s="3"/>
      <c r="G115" s="3"/>
      <c r="H115" s="3"/>
      <c r="I115" s="3"/>
    </row>
    <row r="116" spans="1:9" x14ac:dyDescent="0.35">
      <c r="A116" s="82" t="s">
        <v>178</v>
      </c>
      <c r="B116" s="3"/>
      <c r="C116" s="3"/>
      <c r="D116" s="3"/>
      <c r="E116" s="3"/>
      <c r="F116" s="3"/>
      <c r="G116" s="3"/>
      <c r="H116" s="3"/>
      <c r="I116" s="3"/>
    </row>
  </sheetData>
  <mergeCells count="100">
    <mergeCell ref="E15:I15"/>
    <mergeCell ref="D1:I1"/>
    <mergeCell ref="B3:H3"/>
    <mergeCell ref="B5:H5"/>
    <mergeCell ref="E11:I11"/>
    <mergeCell ref="E13:I13"/>
    <mergeCell ref="A30:F30"/>
    <mergeCell ref="C17:I17"/>
    <mergeCell ref="A18:H18"/>
    <mergeCell ref="E20:I20"/>
    <mergeCell ref="A22:I22"/>
    <mergeCell ref="H23:I23"/>
    <mergeCell ref="A24:F24"/>
    <mergeCell ref="A25:F25"/>
    <mergeCell ref="A26:F26"/>
    <mergeCell ref="A27:F27"/>
    <mergeCell ref="A28:F28"/>
    <mergeCell ref="A29:F29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66:F66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78:F78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90:F90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H110:I110"/>
    <mergeCell ref="C113:F113"/>
    <mergeCell ref="C114:E114"/>
    <mergeCell ref="H114:I114"/>
    <mergeCell ref="A103:F103"/>
    <mergeCell ref="A104:F104"/>
    <mergeCell ref="A105:F105"/>
    <mergeCell ref="A106:F106"/>
    <mergeCell ref="C109:F109"/>
    <mergeCell ref="C110:E110"/>
    <mergeCell ref="A102:F102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</mergeCells>
  <pageMargins left="0.70866141732283472" right="0.70866141732283472" top="0.74803149606299213" bottom="0.74803149606299213" header="0.31496062992125984" footer="0.31496062992125984"/>
  <pageSetup paperSize="9" scale="82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6" zoomScaleNormal="100" workbookViewId="0">
      <selection activeCell="E21" sqref="E21"/>
    </sheetView>
  </sheetViews>
  <sheetFormatPr defaultColWidth="8.81640625" defaultRowHeight="10.5" x14ac:dyDescent="0.25"/>
  <cols>
    <col min="1" max="2" width="8.81640625" style="2"/>
    <col min="3" max="3" width="26.81640625" style="2" customWidth="1"/>
    <col min="4" max="4" width="8.81640625" style="2"/>
    <col min="5" max="5" width="12.453125" style="2" customWidth="1"/>
    <col min="6" max="6" width="11.1796875" style="2" customWidth="1"/>
    <col min="7" max="16384" width="8.81640625" style="2"/>
  </cols>
  <sheetData>
    <row r="1" spans="1:6" ht="46.5" customHeight="1" x14ac:dyDescent="0.25">
      <c r="D1" s="304" t="s">
        <v>0</v>
      </c>
      <c r="E1" s="305"/>
      <c r="F1" s="305"/>
    </row>
    <row r="2" spans="1:6" x14ac:dyDescent="0.25">
      <c r="A2" s="176" t="s">
        <v>3</v>
      </c>
      <c r="B2" s="163"/>
      <c r="C2" s="175" t="s">
        <v>387</v>
      </c>
      <c r="D2" s="163"/>
      <c r="F2" s="163"/>
    </row>
    <row r="3" spans="1:6" x14ac:dyDescent="0.25">
      <c r="A3" s="306" t="s">
        <v>5</v>
      </c>
      <c r="B3" s="306"/>
      <c r="C3" s="82" t="str">
        <f>Баланс!E9</f>
        <v xml:space="preserve">за январь- сентябрь  2020 г.  </v>
      </c>
      <c r="D3" s="163"/>
      <c r="E3" s="163"/>
      <c r="F3" s="163"/>
    </row>
    <row r="4" spans="1:6" x14ac:dyDescent="0.25">
      <c r="A4" s="306" t="s">
        <v>6</v>
      </c>
      <c r="B4" s="306"/>
      <c r="C4" s="175" t="str">
        <f>Баланс!E11</f>
        <v>организации публичного интереса по результатам за январь по 14 ноября 2020 года</v>
      </c>
      <c r="D4" s="175"/>
      <c r="E4" s="175"/>
      <c r="F4" s="175"/>
    </row>
    <row r="5" spans="1:6" x14ac:dyDescent="0.25">
      <c r="A5" s="307" t="s">
        <v>7</v>
      </c>
      <c r="B5" s="307"/>
      <c r="C5" s="164" t="s">
        <v>8</v>
      </c>
      <c r="D5" s="164"/>
      <c r="E5" s="164"/>
      <c r="F5" s="164"/>
    </row>
    <row r="6" spans="1:6" x14ac:dyDescent="0.25">
      <c r="A6" s="163"/>
      <c r="B6" s="163"/>
      <c r="C6" s="163"/>
      <c r="D6" s="163"/>
      <c r="E6" s="163"/>
      <c r="F6" s="163"/>
    </row>
    <row r="7" spans="1:6" x14ac:dyDescent="0.25">
      <c r="A7" s="306" t="s">
        <v>9</v>
      </c>
      <c r="B7" s="306"/>
      <c r="C7" s="175" t="str">
        <f>Баланс!E15</f>
        <v>ежегодно не позднее 14 ноября 2020  года,</v>
      </c>
      <c r="D7" s="175"/>
      <c r="E7" s="175"/>
      <c r="F7" s="175"/>
    </row>
    <row r="8" spans="1:6" x14ac:dyDescent="0.25">
      <c r="A8" s="175" t="s">
        <v>437</v>
      </c>
      <c r="B8" s="175"/>
      <c r="C8" s="175"/>
      <c r="D8" s="175"/>
      <c r="E8" s="175"/>
      <c r="F8" s="175"/>
    </row>
    <row r="9" spans="1:6" x14ac:dyDescent="0.25">
      <c r="A9" s="303" t="s">
        <v>388</v>
      </c>
      <c r="B9" s="303"/>
      <c r="C9" s="303"/>
      <c r="D9" s="303"/>
      <c r="E9" s="303"/>
      <c r="F9" s="303"/>
    </row>
    <row r="10" spans="1:6" x14ac:dyDescent="0.25">
      <c r="A10" s="175"/>
      <c r="B10" s="175"/>
      <c r="C10" s="175"/>
      <c r="D10" s="175"/>
      <c r="E10" s="175"/>
      <c r="F10" s="175"/>
    </row>
    <row r="11" spans="1:6" x14ac:dyDescent="0.25">
      <c r="A11" s="298" t="s">
        <v>13</v>
      </c>
      <c r="B11" s="298"/>
      <c r="C11" s="292" t="s">
        <v>14</v>
      </c>
      <c r="D11" s="292"/>
      <c r="E11" s="292"/>
      <c r="F11" s="292"/>
    </row>
    <row r="12" spans="1:6" x14ac:dyDescent="0.25">
      <c r="A12" s="175"/>
      <c r="B12" s="175"/>
      <c r="C12" s="165"/>
      <c r="D12" s="165"/>
      <c r="E12" s="165"/>
      <c r="F12" s="165"/>
    </row>
    <row r="13" spans="1:6" x14ac:dyDescent="0.25">
      <c r="A13" s="299" t="str">
        <f>Баланс!A22</f>
        <v>за период с 01  января по 30 сентября 2020 года</v>
      </c>
      <c r="B13" s="299"/>
      <c r="C13" s="299"/>
      <c r="D13" s="175"/>
      <c r="E13" s="175"/>
      <c r="F13" s="175"/>
    </row>
    <row r="14" spans="1:6" ht="11" thickBot="1" x14ac:dyDescent="0.3">
      <c r="A14" s="175"/>
      <c r="B14" s="175"/>
      <c r="C14" s="175"/>
      <c r="D14" s="175"/>
      <c r="E14" s="175"/>
      <c r="F14" s="166" t="s">
        <v>15</v>
      </c>
    </row>
    <row r="15" spans="1:6" ht="31.5" x14ac:dyDescent="0.25">
      <c r="A15" s="186" t="s">
        <v>184</v>
      </c>
      <c r="B15" s="187"/>
      <c r="C15" s="188"/>
      <c r="D15" s="184" t="s">
        <v>17</v>
      </c>
      <c r="E15" s="184" t="s">
        <v>185</v>
      </c>
      <c r="F15" s="185" t="s">
        <v>439</v>
      </c>
    </row>
    <row r="16" spans="1:6" x14ac:dyDescent="0.25">
      <c r="A16" s="300" t="s">
        <v>20</v>
      </c>
      <c r="B16" s="300"/>
      <c r="C16" s="300"/>
      <c r="D16" s="189" t="s">
        <v>21</v>
      </c>
      <c r="E16" s="189" t="s">
        <v>22</v>
      </c>
      <c r="F16" s="190" t="s">
        <v>23</v>
      </c>
    </row>
    <row r="17" spans="1:6" x14ac:dyDescent="0.25">
      <c r="A17" s="295" t="s">
        <v>389</v>
      </c>
      <c r="B17" s="295"/>
      <c r="C17" s="295"/>
      <c r="D17" s="189" t="s">
        <v>26</v>
      </c>
      <c r="E17" s="167">
        <v>1590057</v>
      </c>
      <c r="F17" s="178">
        <v>4588344</v>
      </c>
    </row>
    <row r="18" spans="1:6" x14ac:dyDescent="0.25">
      <c r="A18" s="301" t="s">
        <v>390</v>
      </c>
      <c r="B18" s="301"/>
      <c r="C18" s="301"/>
      <c r="D18" s="189" t="s">
        <v>28</v>
      </c>
      <c r="E18" s="167">
        <v>1880526</v>
      </c>
      <c r="F18" s="179">
        <v>2701937</v>
      </c>
    </row>
    <row r="19" spans="1:6" x14ac:dyDescent="0.25">
      <c r="A19" s="296" t="s">
        <v>391</v>
      </c>
      <c r="B19" s="296"/>
      <c r="C19" s="296"/>
      <c r="D19" s="191" t="s">
        <v>30</v>
      </c>
      <c r="E19" s="168">
        <f>E17-E18</f>
        <v>-290469</v>
      </c>
      <c r="F19" s="177">
        <f>F17-F18</f>
        <v>1886407</v>
      </c>
    </row>
    <row r="20" spans="1:6" x14ac:dyDescent="0.25">
      <c r="A20" s="301" t="s">
        <v>392</v>
      </c>
      <c r="B20" s="301"/>
      <c r="C20" s="301"/>
      <c r="D20" s="189" t="s">
        <v>32</v>
      </c>
      <c r="E20" s="167">
        <v>454840</v>
      </c>
      <c r="F20" s="178">
        <v>1526383</v>
      </c>
    </row>
    <row r="21" spans="1:6" x14ac:dyDescent="0.25">
      <c r="A21" s="295" t="s">
        <v>393</v>
      </c>
      <c r="B21" s="295"/>
      <c r="C21" s="295"/>
      <c r="D21" s="189" t="s">
        <v>34</v>
      </c>
      <c r="E21" s="167">
        <v>271040</v>
      </c>
      <c r="F21" s="178">
        <v>334222</v>
      </c>
    </row>
    <row r="22" spans="1:6" ht="20.5" customHeight="1" x14ac:dyDescent="0.25">
      <c r="A22" s="302" t="s">
        <v>394</v>
      </c>
      <c r="B22" s="302"/>
      <c r="C22" s="302"/>
      <c r="D22" s="191" t="s">
        <v>46</v>
      </c>
      <c r="E22" s="167">
        <f>E19-E20-E21</f>
        <v>-1016349</v>
      </c>
      <c r="F22" s="167">
        <f>F19-F20-F21</f>
        <v>25802</v>
      </c>
    </row>
    <row r="23" spans="1:6" x14ac:dyDescent="0.25">
      <c r="A23" s="295" t="s">
        <v>395</v>
      </c>
      <c r="B23" s="295"/>
      <c r="C23" s="295"/>
      <c r="D23" s="189" t="s">
        <v>48</v>
      </c>
      <c r="E23" s="167">
        <v>465</v>
      </c>
      <c r="F23" s="178">
        <v>423</v>
      </c>
    </row>
    <row r="24" spans="1:6" x14ac:dyDescent="0.25">
      <c r="A24" s="295" t="s">
        <v>396</v>
      </c>
      <c r="B24" s="295"/>
      <c r="C24" s="295"/>
      <c r="D24" s="189" t="s">
        <v>50</v>
      </c>
      <c r="E24" s="167">
        <v>1386718</v>
      </c>
      <c r="F24" s="178">
        <v>1309092</v>
      </c>
    </row>
    <row r="25" spans="1:6" ht="19.5" customHeight="1" x14ac:dyDescent="0.25">
      <c r="A25" s="295" t="s">
        <v>397</v>
      </c>
      <c r="B25" s="295"/>
      <c r="C25" s="295"/>
      <c r="D25" s="189" t="s">
        <v>200</v>
      </c>
      <c r="E25" s="167">
        <v>0</v>
      </c>
      <c r="F25" s="179">
        <v>0</v>
      </c>
    </row>
    <row r="26" spans="1:6" x14ac:dyDescent="0.25">
      <c r="A26" s="295" t="s">
        <v>398</v>
      </c>
      <c r="B26" s="295"/>
      <c r="C26" s="295"/>
      <c r="D26" s="189" t="s">
        <v>202</v>
      </c>
      <c r="E26" s="167">
        <v>1785062</v>
      </c>
      <c r="F26" s="178">
        <v>447906</v>
      </c>
    </row>
    <row r="27" spans="1:6" ht="15" customHeight="1" x14ac:dyDescent="0.25">
      <c r="A27" s="295" t="s">
        <v>399</v>
      </c>
      <c r="B27" s="295"/>
      <c r="C27" s="295"/>
      <c r="D27" s="189" t="s">
        <v>204</v>
      </c>
      <c r="E27" s="167">
        <v>4256675</v>
      </c>
      <c r="F27" s="179">
        <v>411146</v>
      </c>
    </row>
    <row r="28" spans="1:6" ht="21.5" customHeight="1" x14ac:dyDescent="0.25">
      <c r="A28" s="296" t="s">
        <v>400</v>
      </c>
      <c r="B28" s="296"/>
      <c r="C28" s="296"/>
      <c r="D28" s="191" t="s">
        <v>52</v>
      </c>
      <c r="E28" s="167">
        <f>E22-E24-E27+E23+E26</f>
        <v>-4874215</v>
      </c>
      <c r="F28" s="167">
        <f>F22-F24-F27+F23+F26</f>
        <v>-1246107</v>
      </c>
    </row>
    <row r="29" spans="1:6" x14ac:dyDescent="0.25">
      <c r="A29" s="295" t="s">
        <v>401</v>
      </c>
      <c r="B29" s="295"/>
      <c r="C29" s="295"/>
      <c r="D29" s="189" t="s">
        <v>275</v>
      </c>
      <c r="E29" s="167">
        <v>-900</v>
      </c>
      <c r="F29" s="167">
        <v>-600</v>
      </c>
    </row>
    <row r="30" spans="1:6" ht="19.5" customHeight="1" x14ac:dyDescent="0.25">
      <c r="A30" s="296" t="s">
        <v>402</v>
      </c>
      <c r="B30" s="296"/>
      <c r="C30" s="296"/>
      <c r="D30" s="191" t="s">
        <v>91</v>
      </c>
      <c r="E30" s="167">
        <f>E28+E29</f>
        <v>-4875115</v>
      </c>
      <c r="F30" s="167">
        <f>F28+F29</f>
        <v>-1246707</v>
      </c>
    </row>
    <row r="31" spans="1:6" ht="20.5" customHeight="1" x14ac:dyDescent="0.25">
      <c r="A31" s="295" t="s">
        <v>403</v>
      </c>
      <c r="B31" s="295"/>
      <c r="C31" s="295"/>
      <c r="D31" s="189" t="s">
        <v>404</v>
      </c>
      <c r="E31" s="167"/>
      <c r="F31" s="167"/>
    </row>
    <row r="32" spans="1:6" ht="14.5" customHeight="1" x14ac:dyDescent="0.25">
      <c r="A32" s="296" t="s">
        <v>405</v>
      </c>
      <c r="B32" s="296"/>
      <c r="C32" s="296"/>
      <c r="D32" s="191" t="s">
        <v>120</v>
      </c>
      <c r="E32" s="167">
        <f>E30</f>
        <v>-4875115</v>
      </c>
      <c r="F32" s="167">
        <f>F30</f>
        <v>-1246707</v>
      </c>
    </row>
    <row r="33" spans="1:6" x14ac:dyDescent="0.25">
      <c r="A33" s="295" t="s">
        <v>406</v>
      </c>
      <c r="B33" s="295"/>
      <c r="C33" s="295"/>
      <c r="D33" s="189"/>
      <c r="E33" s="167"/>
      <c r="F33" s="167"/>
    </row>
    <row r="34" spans="1:6" x14ac:dyDescent="0.25">
      <c r="A34" s="295" t="s">
        <v>407</v>
      </c>
      <c r="B34" s="295"/>
      <c r="C34" s="295"/>
      <c r="D34" s="189"/>
      <c r="E34" s="167"/>
      <c r="F34" s="167"/>
    </row>
    <row r="35" spans="1:6" x14ac:dyDescent="0.25">
      <c r="A35" s="296" t="s">
        <v>408</v>
      </c>
      <c r="B35" s="296"/>
      <c r="C35" s="296"/>
      <c r="D35" s="191" t="s">
        <v>147</v>
      </c>
      <c r="E35" s="167"/>
      <c r="F35" s="167"/>
    </row>
    <row r="36" spans="1:6" x14ac:dyDescent="0.25">
      <c r="A36" s="295" t="s">
        <v>189</v>
      </c>
      <c r="B36" s="295"/>
      <c r="C36" s="295"/>
      <c r="D36" s="189"/>
      <c r="E36" s="167"/>
      <c r="F36" s="167"/>
    </row>
    <row r="37" spans="1:6" ht="25.5" customHeight="1" x14ac:dyDescent="0.25">
      <c r="A37" s="295" t="s">
        <v>409</v>
      </c>
      <c r="B37" s="295"/>
      <c r="C37" s="295"/>
      <c r="D37" s="189" t="s">
        <v>150</v>
      </c>
      <c r="E37" s="167"/>
      <c r="F37" s="167"/>
    </row>
    <row r="38" spans="1:6" ht="33" customHeight="1" x14ac:dyDescent="0.25">
      <c r="A38" s="295" t="s">
        <v>325</v>
      </c>
      <c r="B38" s="295"/>
      <c r="C38" s="295"/>
      <c r="D38" s="189" t="s">
        <v>152</v>
      </c>
      <c r="E38" s="167"/>
      <c r="F38" s="167"/>
    </row>
    <row r="39" spans="1:6" ht="24" customHeight="1" x14ac:dyDescent="0.25">
      <c r="A39" s="295" t="s">
        <v>364</v>
      </c>
      <c r="B39" s="295"/>
      <c r="C39" s="295"/>
      <c r="D39" s="189" t="s">
        <v>154</v>
      </c>
      <c r="E39" s="167"/>
      <c r="F39" s="167"/>
    </row>
    <row r="40" spans="1:6" x14ac:dyDescent="0.25">
      <c r="A40" s="295" t="s">
        <v>410</v>
      </c>
      <c r="B40" s="295"/>
      <c r="C40" s="295"/>
      <c r="D40" s="189" t="s">
        <v>156</v>
      </c>
      <c r="E40" s="167"/>
      <c r="F40" s="167"/>
    </row>
    <row r="41" spans="1:6" x14ac:dyDescent="0.25">
      <c r="A41" s="295" t="s">
        <v>369</v>
      </c>
      <c r="B41" s="295"/>
      <c r="C41" s="295"/>
      <c r="D41" s="189" t="s">
        <v>158</v>
      </c>
      <c r="E41" s="167"/>
      <c r="F41" s="167"/>
    </row>
    <row r="42" spans="1:6" x14ac:dyDescent="0.25">
      <c r="A42" s="295" t="s">
        <v>333</v>
      </c>
      <c r="B42" s="295"/>
      <c r="C42" s="295"/>
      <c r="D42" s="189" t="s">
        <v>160</v>
      </c>
      <c r="E42" s="192"/>
      <c r="F42" s="192"/>
    </row>
    <row r="43" spans="1:6" x14ac:dyDescent="0.25">
      <c r="A43" s="295" t="s">
        <v>411</v>
      </c>
      <c r="B43" s="295"/>
      <c r="C43" s="295"/>
      <c r="D43" s="189" t="s">
        <v>412</v>
      </c>
      <c r="E43" s="192"/>
      <c r="F43" s="192"/>
    </row>
    <row r="44" spans="1:6" x14ac:dyDescent="0.25">
      <c r="A44" s="295" t="s">
        <v>413</v>
      </c>
      <c r="B44" s="295"/>
      <c r="C44" s="295"/>
      <c r="D44" s="189" t="s">
        <v>414</v>
      </c>
      <c r="E44" s="192"/>
      <c r="F44" s="192"/>
    </row>
    <row r="45" spans="1:6" ht="18.5" customHeight="1" x14ac:dyDescent="0.25">
      <c r="A45" s="295" t="s">
        <v>415</v>
      </c>
      <c r="B45" s="295"/>
      <c r="C45" s="295"/>
      <c r="D45" s="189" t="s">
        <v>416</v>
      </c>
      <c r="E45" s="192"/>
      <c r="F45" s="192"/>
    </row>
    <row r="46" spans="1:6" ht="20" customHeight="1" x14ac:dyDescent="0.25">
      <c r="A46" s="296" t="s">
        <v>417</v>
      </c>
      <c r="B46" s="296"/>
      <c r="C46" s="296"/>
      <c r="D46" s="191" t="s">
        <v>162</v>
      </c>
      <c r="E46" s="180"/>
      <c r="F46" s="180"/>
    </row>
    <row r="47" spans="1:6" ht="20.5" customHeight="1" x14ac:dyDescent="0.25">
      <c r="A47" s="295" t="s">
        <v>418</v>
      </c>
      <c r="B47" s="295"/>
      <c r="C47" s="295"/>
      <c r="D47" s="189" t="s">
        <v>419</v>
      </c>
      <c r="E47" s="192"/>
      <c r="F47" s="192"/>
    </row>
    <row r="48" spans="1:6" ht="19" customHeight="1" x14ac:dyDescent="0.25">
      <c r="A48" s="295" t="s">
        <v>325</v>
      </c>
      <c r="B48" s="295"/>
      <c r="C48" s="295"/>
      <c r="D48" s="189" t="s">
        <v>420</v>
      </c>
      <c r="E48" s="192"/>
      <c r="F48" s="192"/>
    </row>
    <row r="49" spans="1:6" ht="15.5" customHeight="1" x14ac:dyDescent="0.25">
      <c r="A49" s="295" t="s">
        <v>327</v>
      </c>
      <c r="B49" s="295"/>
      <c r="C49" s="295"/>
      <c r="D49" s="189" t="s">
        <v>421</v>
      </c>
      <c r="E49" s="192"/>
      <c r="F49" s="192"/>
    </row>
    <row r="50" spans="1:6" ht="16" customHeight="1" x14ac:dyDescent="0.25">
      <c r="A50" s="295" t="s">
        <v>415</v>
      </c>
      <c r="B50" s="295"/>
      <c r="C50" s="295"/>
      <c r="D50" s="189" t="s">
        <v>422</v>
      </c>
      <c r="E50" s="192"/>
      <c r="F50" s="192"/>
    </row>
    <row r="51" spans="1:6" ht="21" customHeight="1" x14ac:dyDescent="0.25">
      <c r="A51" s="295" t="s">
        <v>423</v>
      </c>
      <c r="B51" s="295"/>
      <c r="C51" s="295"/>
      <c r="D51" s="189" t="s">
        <v>424</v>
      </c>
      <c r="E51" s="192"/>
      <c r="F51" s="192"/>
    </row>
    <row r="52" spans="1:6" ht="30.5" customHeight="1" x14ac:dyDescent="0.25">
      <c r="A52" s="296" t="s">
        <v>425</v>
      </c>
      <c r="B52" s="296"/>
      <c r="C52" s="296"/>
      <c r="D52" s="191" t="s">
        <v>426</v>
      </c>
      <c r="E52" s="180"/>
      <c r="F52" s="180"/>
    </row>
    <row r="53" spans="1:6" ht="11" thickBot="1" x14ac:dyDescent="0.3">
      <c r="A53" s="297" t="s">
        <v>427</v>
      </c>
      <c r="B53" s="297"/>
      <c r="C53" s="297"/>
      <c r="D53" s="193" t="s">
        <v>166</v>
      </c>
      <c r="E53" s="181">
        <f>E32</f>
        <v>-4875115</v>
      </c>
      <c r="F53" s="181">
        <f>F32</f>
        <v>-1246707</v>
      </c>
    </row>
    <row r="54" spans="1:6" x14ac:dyDescent="0.25">
      <c r="A54" s="295" t="s">
        <v>428</v>
      </c>
      <c r="B54" s="295"/>
      <c r="C54" s="295"/>
      <c r="D54" s="191"/>
      <c r="E54" s="182">
        <v>0</v>
      </c>
      <c r="F54" s="182">
        <v>0</v>
      </c>
    </row>
    <row r="55" spans="1:6" x14ac:dyDescent="0.25">
      <c r="A55" s="295" t="s">
        <v>429</v>
      </c>
      <c r="B55" s="295"/>
      <c r="C55" s="295"/>
      <c r="D55" s="189"/>
      <c r="E55" s="182">
        <v>0</v>
      </c>
      <c r="F55" s="182">
        <v>0</v>
      </c>
    </row>
    <row r="56" spans="1:6" x14ac:dyDescent="0.25">
      <c r="A56" s="295" t="s">
        <v>430</v>
      </c>
      <c r="B56" s="295"/>
      <c r="C56" s="295"/>
      <c r="D56" s="191"/>
      <c r="E56" s="182">
        <v>0</v>
      </c>
      <c r="F56" s="182">
        <v>0</v>
      </c>
    </row>
    <row r="57" spans="1:6" ht="11" thickBot="1" x14ac:dyDescent="0.3">
      <c r="A57" s="296" t="s">
        <v>431</v>
      </c>
      <c r="B57" s="296"/>
      <c r="C57" s="296"/>
      <c r="D57" s="191" t="s">
        <v>355</v>
      </c>
      <c r="E57" s="181">
        <f>E59</f>
        <v>-49193.895055499495</v>
      </c>
      <c r="F57" s="181">
        <f>F59</f>
        <v>-12580.292633703331</v>
      </c>
    </row>
    <row r="58" spans="1:6" x14ac:dyDescent="0.25">
      <c r="A58" s="295" t="s">
        <v>189</v>
      </c>
      <c r="B58" s="295"/>
      <c r="C58" s="295"/>
      <c r="D58" s="189"/>
      <c r="E58" s="183"/>
      <c r="F58" s="183"/>
    </row>
    <row r="59" spans="1:6" ht="11" thickBot="1" x14ac:dyDescent="0.3">
      <c r="A59" s="293" t="s">
        <v>432</v>
      </c>
      <c r="B59" s="293"/>
      <c r="C59" s="293"/>
      <c r="D59" s="189"/>
      <c r="E59" s="181">
        <f>E60</f>
        <v>-49193.895055499495</v>
      </c>
      <c r="F59" s="181">
        <f>F60</f>
        <v>-12580.292633703331</v>
      </c>
    </row>
    <row r="60" spans="1:6" ht="11" thickBot="1" x14ac:dyDescent="0.3">
      <c r="A60" s="293" t="s">
        <v>433</v>
      </c>
      <c r="B60" s="293"/>
      <c r="C60" s="293"/>
      <c r="D60" s="189"/>
      <c r="E60" s="181">
        <f>E53/99.1</f>
        <v>-49193.895055499495</v>
      </c>
      <c r="F60" s="181">
        <f>F53/99.1</f>
        <v>-12580.292633703331</v>
      </c>
    </row>
    <row r="61" spans="1:6" x14ac:dyDescent="0.25">
      <c r="A61" s="293" t="s">
        <v>434</v>
      </c>
      <c r="B61" s="293"/>
      <c r="C61" s="293"/>
      <c r="D61" s="189"/>
      <c r="E61" s="182">
        <v>0</v>
      </c>
      <c r="F61" s="182">
        <v>0</v>
      </c>
    </row>
    <row r="62" spans="1:6" x14ac:dyDescent="0.25">
      <c r="A62" s="293" t="s">
        <v>435</v>
      </c>
      <c r="B62" s="293"/>
      <c r="C62" s="293"/>
      <c r="D62" s="189"/>
      <c r="E62" s="182">
        <v>0</v>
      </c>
      <c r="F62" s="182">
        <v>0</v>
      </c>
    </row>
    <row r="63" spans="1:6" x14ac:dyDescent="0.25">
      <c r="A63" s="293" t="s">
        <v>433</v>
      </c>
      <c r="B63" s="293"/>
      <c r="C63" s="293"/>
      <c r="D63" s="189"/>
      <c r="E63" s="182">
        <v>0</v>
      </c>
      <c r="F63" s="182">
        <v>0</v>
      </c>
    </row>
    <row r="64" spans="1:6" ht="11" thickBot="1" x14ac:dyDescent="0.3">
      <c r="A64" s="294" t="s">
        <v>434</v>
      </c>
      <c r="B64" s="294"/>
      <c r="C64" s="294"/>
      <c r="D64" s="194"/>
      <c r="E64" s="195">
        <v>0</v>
      </c>
      <c r="F64" s="195">
        <v>0</v>
      </c>
    </row>
    <row r="65" spans="1:6" ht="11" thickBot="1" x14ac:dyDescent="0.3">
      <c r="A65" s="169" t="s">
        <v>436</v>
      </c>
      <c r="B65" s="170"/>
      <c r="C65" s="170"/>
      <c r="D65" s="171"/>
      <c r="E65" s="172">
        <f>E57</f>
        <v>-49193.895055499495</v>
      </c>
      <c r="F65" s="172">
        <f>F57</f>
        <v>-12580.292633703331</v>
      </c>
    </row>
    <row r="66" spans="1:6" x14ac:dyDescent="0.25">
      <c r="A66" s="163"/>
      <c r="B66" s="163"/>
      <c r="C66" s="291"/>
      <c r="D66" s="291"/>
      <c r="E66" s="291"/>
    </row>
    <row r="68" spans="1:6" x14ac:dyDescent="0.25">
      <c r="A68" s="176" t="s">
        <v>171</v>
      </c>
      <c r="B68" s="163"/>
      <c r="C68" s="292" t="s">
        <v>172</v>
      </c>
      <c r="D68" s="292"/>
      <c r="E68" s="292"/>
    </row>
    <row r="69" spans="1:6" x14ac:dyDescent="0.25">
      <c r="A69" s="163"/>
      <c r="B69" s="163"/>
      <c r="C69" s="291" t="s">
        <v>386</v>
      </c>
      <c r="D69" s="291"/>
      <c r="E69" s="291"/>
    </row>
    <row r="70" spans="1:6" x14ac:dyDescent="0.25">
      <c r="A70" s="163"/>
      <c r="B70" s="163"/>
      <c r="C70" s="163"/>
      <c r="D70" s="163"/>
      <c r="E70" s="163"/>
    </row>
    <row r="71" spans="1:6" x14ac:dyDescent="0.25">
      <c r="A71" s="173" t="s">
        <v>175</v>
      </c>
      <c r="B71" s="163"/>
      <c r="C71" s="292" t="s">
        <v>176</v>
      </c>
      <c r="D71" s="292"/>
      <c r="E71" s="292"/>
    </row>
    <row r="72" spans="1:6" x14ac:dyDescent="0.25">
      <c r="A72" s="163"/>
      <c r="B72" s="163"/>
      <c r="C72" s="291" t="s">
        <v>386</v>
      </c>
      <c r="D72" s="291"/>
      <c r="E72" s="291"/>
    </row>
  </sheetData>
  <mergeCells count="63">
    <mergeCell ref="A9:F9"/>
    <mergeCell ref="D1:F1"/>
    <mergeCell ref="A3:B3"/>
    <mergeCell ref="A4:B4"/>
    <mergeCell ref="A5:B5"/>
    <mergeCell ref="A7:B7"/>
    <mergeCell ref="A24:C24"/>
    <mergeCell ref="A11:B11"/>
    <mergeCell ref="C11:F11"/>
    <mergeCell ref="A13:C13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C69:E69"/>
    <mergeCell ref="C71:E71"/>
    <mergeCell ref="C72:E72"/>
    <mergeCell ref="A61:C61"/>
    <mergeCell ref="A62:C62"/>
    <mergeCell ref="A63:C63"/>
    <mergeCell ref="A64:C64"/>
    <mergeCell ref="C66:E66"/>
    <mergeCell ref="C68:E6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69" zoomScale="85" zoomScaleNormal="85" workbookViewId="0">
      <selection activeCell="C98" sqref="C98:F98"/>
    </sheetView>
  </sheetViews>
  <sheetFormatPr defaultColWidth="8.81640625" defaultRowHeight="14" x14ac:dyDescent="0.3"/>
  <cols>
    <col min="1" max="2" width="8.81640625" style="196"/>
    <col min="3" max="3" width="53.08984375" style="196" customWidth="1"/>
    <col min="4" max="4" width="8.81640625" style="196"/>
    <col min="5" max="5" width="14.6328125" style="196" customWidth="1"/>
    <col min="6" max="6" width="14.81640625" style="196" customWidth="1"/>
    <col min="7" max="16384" width="8.81640625" style="196"/>
  </cols>
  <sheetData>
    <row r="1" spans="1:6" ht="43.25" customHeight="1" x14ac:dyDescent="0.3">
      <c r="C1" s="359" t="s">
        <v>0</v>
      </c>
      <c r="D1" s="359"/>
      <c r="E1" s="359"/>
      <c r="F1" s="359"/>
    </row>
    <row r="2" spans="1:6" x14ac:dyDescent="0.3">
      <c r="B2" s="360" t="s">
        <v>179</v>
      </c>
      <c r="C2" s="360"/>
      <c r="D2" s="360"/>
      <c r="E2" s="360"/>
      <c r="F2" s="360"/>
    </row>
    <row r="4" spans="1:6" x14ac:dyDescent="0.3">
      <c r="A4" s="197" t="s">
        <v>3</v>
      </c>
      <c r="B4" s="198" t="s">
        <v>180</v>
      </c>
      <c r="C4" s="199"/>
      <c r="D4" s="199"/>
      <c r="E4" s="199"/>
      <c r="F4" s="199"/>
    </row>
    <row r="5" spans="1:6" x14ac:dyDescent="0.3">
      <c r="A5" s="199"/>
      <c r="B5" s="199"/>
      <c r="C5" s="199"/>
      <c r="D5" s="199"/>
      <c r="E5" s="199"/>
      <c r="F5" s="199"/>
    </row>
    <row r="6" spans="1:6" x14ac:dyDescent="0.3">
      <c r="A6" s="197" t="s">
        <v>5</v>
      </c>
      <c r="B6" s="174" t="str">
        <f>Баланс!E9</f>
        <v xml:space="preserve">за январь- сентябрь  2020 г.  </v>
      </c>
      <c r="C6" s="199"/>
      <c r="D6" s="199"/>
      <c r="E6" s="199"/>
      <c r="F6" s="199"/>
    </row>
    <row r="7" spans="1:6" ht="5" customHeight="1" x14ac:dyDescent="0.3">
      <c r="A7" s="199"/>
      <c r="B7" s="199"/>
      <c r="C7" s="199"/>
      <c r="D7" s="199"/>
      <c r="E7" s="199"/>
      <c r="F7" s="199"/>
    </row>
    <row r="8" spans="1:6" x14ac:dyDescent="0.3">
      <c r="A8" s="197" t="s">
        <v>6</v>
      </c>
      <c r="B8" s="275" t="str">
        <f>Баланс!E11</f>
        <v>организации публичного интереса по результатам за январь по 14 ноября 2020 года</v>
      </c>
      <c r="C8" s="275"/>
      <c r="D8" s="275"/>
      <c r="E8" s="275"/>
      <c r="F8" s="275"/>
    </row>
    <row r="9" spans="1:6" ht="6" customHeight="1" x14ac:dyDescent="0.3">
      <c r="A9" s="199"/>
      <c r="B9" s="199"/>
      <c r="C9" s="199"/>
      <c r="D9" s="199"/>
      <c r="E9" s="199"/>
      <c r="F9" s="199"/>
    </row>
    <row r="10" spans="1:6" x14ac:dyDescent="0.3">
      <c r="A10" s="200" t="s">
        <v>7</v>
      </c>
      <c r="B10" s="290" t="s">
        <v>8</v>
      </c>
      <c r="C10" s="290"/>
      <c r="D10" s="290"/>
      <c r="E10" s="290"/>
      <c r="F10" s="290"/>
    </row>
    <row r="11" spans="1:6" ht="4" customHeight="1" x14ac:dyDescent="0.3">
      <c r="A11" s="199"/>
      <c r="B11" s="199"/>
      <c r="C11" s="199"/>
      <c r="D11" s="199"/>
      <c r="E11" s="199"/>
      <c r="F11" s="199"/>
    </row>
    <row r="12" spans="1:6" ht="12" customHeight="1" x14ac:dyDescent="0.3">
      <c r="A12" s="197" t="s">
        <v>9</v>
      </c>
      <c r="B12" s="275" t="str">
        <f>Баланс!E15</f>
        <v>ежегодно не позднее 14 ноября 2020  года,</v>
      </c>
      <c r="C12" s="275"/>
      <c r="D12" s="275"/>
      <c r="E12" s="275"/>
      <c r="F12" s="275"/>
    </row>
    <row r="13" spans="1:6" ht="4" customHeight="1" x14ac:dyDescent="0.3">
      <c r="A13" s="199"/>
      <c r="B13" s="199"/>
      <c r="C13" s="199"/>
      <c r="D13" s="199"/>
      <c r="E13" s="199"/>
      <c r="F13" s="199"/>
    </row>
    <row r="14" spans="1:6" x14ac:dyDescent="0.3">
      <c r="A14" s="198" t="s">
        <v>181</v>
      </c>
      <c r="B14" s="198"/>
      <c r="C14" s="198"/>
      <c r="D14" s="198"/>
      <c r="E14" s="198"/>
      <c r="F14" s="198"/>
    </row>
    <row r="15" spans="1:6" x14ac:dyDescent="0.3">
      <c r="A15" s="358" t="s">
        <v>182</v>
      </c>
      <c r="B15" s="358"/>
      <c r="C15" s="358"/>
      <c r="D15" s="358"/>
      <c r="E15" s="358"/>
      <c r="F15" s="358"/>
    </row>
    <row r="16" spans="1:6" ht="3.5" customHeight="1" x14ac:dyDescent="0.3">
      <c r="A16" s="199"/>
      <c r="B16" s="199"/>
      <c r="C16" s="199"/>
      <c r="D16" s="199"/>
      <c r="E16" s="199"/>
      <c r="F16" s="199"/>
    </row>
    <row r="17" spans="1:6" x14ac:dyDescent="0.3">
      <c r="A17" s="344" t="s">
        <v>183</v>
      </c>
      <c r="B17" s="345"/>
      <c r="C17" s="345"/>
      <c r="D17" s="345"/>
      <c r="E17" s="345"/>
      <c r="F17" s="345"/>
    </row>
    <row r="18" spans="1:6" ht="4.5" customHeight="1" x14ac:dyDescent="0.3"/>
    <row r="19" spans="1:6" x14ac:dyDescent="0.3">
      <c r="A19" s="288" t="str">
        <f>Баланс!A22</f>
        <v>за период с 01  января по 30 сентября 2020 года</v>
      </c>
      <c r="B19" s="288"/>
      <c r="C19" s="288"/>
      <c r="D19" s="288"/>
      <c r="E19" s="288"/>
      <c r="F19" s="288"/>
    </row>
    <row r="20" spans="1:6" ht="10" customHeight="1" thickBot="1" x14ac:dyDescent="0.35">
      <c r="E20" s="201"/>
      <c r="F20" s="238" t="s">
        <v>15</v>
      </c>
    </row>
    <row r="21" spans="1:6" ht="23.5" thickBot="1" x14ac:dyDescent="0.35">
      <c r="A21" s="346" t="s">
        <v>184</v>
      </c>
      <c r="B21" s="347"/>
      <c r="C21" s="348"/>
      <c r="D21" s="234" t="s">
        <v>17</v>
      </c>
      <c r="E21" s="234" t="s">
        <v>185</v>
      </c>
      <c r="F21" s="235" t="s">
        <v>186</v>
      </c>
    </row>
    <row r="22" spans="1:6" ht="14.5" thickBot="1" x14ac:dyDescent="0.35">
      <c r="A22" s="349" t="s">
        <v>20</v>
      </c>
      <c r="B22" s="350"/>
      <c r="C22" s="350"/>
      <c r="D22" s="236" t="s">
        <v>21</v>
      </c>
      <c r="E22" s="236" t="s">
        <v>22</v>
      </c>
      <c r="F22" s="237" t="s">
        <v>23</v>
      </c>
    </row>
    <row r="23" spans="1:6" x14ac:dyDescent="0.3">
      <c r="A23" s="351" t="s">
        <v>187</v>
      </c>
      <c r="B23" s="352"/>
      <c r="C23" s="352"/>
      <c r="D23" s="352"/>
      <c r="E23" s="352"/>
      <c r="F23" s="353"/>
    </row>
    <row r="24" spans="1:6" x14ac:dyDescent="0.3">
      <c r="A24" s="338" t="s">
        <v>188</v>
      </c>
      <c r="B24" s="339"/>
      <c r="C24" s="339"/>
      <c r="D24" s="204" t="s">
        <v>26</v>
      </c>
      <c r="E24" s="205">
        <f>SUM(E26:E31)</f>
        <v>1833042</v>
      </c>
      <c r="F24" s="205">
        <f>SUM(F26:F31)</f>
        <v>5043433</v>
      </c>
    </row>
    <row r="25" spans="1:6" x14ac:dyDescent="0.3">
      <c r="A25" s="354" t="s">
        <v>189</v>
      </c>
      <c r="B25" s="355"/>
      <c r="C25" s="356"/>
      <c r="D25" s="357"/>
      <c r="E25" s="206"/>
      <c r="F25" s="221"/>
    </row>
    <row r="26" spans="1:6" x14ac:dyDescent="0.3">
      <c r="A26" s="315" t="s">
        <v>190</v>
      </c>
      <c r="B26" s="316"/>
      <c r="C26" s="317"/>
      <c r="D26" s="207" t="s">
        <v>28</v>
      </c>
      <c r="E26" s="208">
        <v>1805040</v>
      </c>
      <c r="F26" s="208">
        <v>5009366</v>
      </c>
    </row>
    <row r="27" spans="1:6" x14ac:dyDescent="0.3">
      <c r="A27" s="315" t="s">
        <v>191</v>
      </c>
      <c r="B27" s="316"/>
      <c r="C27" s="317"/>
      <c r="D27" s="207" t="s">
        <v>30</v>
      </c>
      <c r="E27" s="208" t="s">
        <v>123</v>
      </c>
      <c r="F27" s="208" t="s">
        <v>123</v>
      </c>
    </row>
    <row r="28" spans="1:6" x14ac:dyDescent="0.3">
      <c r="A28" s="315" t="s">
        <v>192</v>
      </c>
      <c r="B28" s="316"/>
      <c r="C28" s="317"/>
      <c r="D28" s="207" t="s">
        <v>32</v>
      </c>
      <c r="E28" s="208" t="s">
        <v>123</v>
      </c>
      <c r="F28" s="208" t="s">
        <v>123</v>
      </c>
    </row>
    <row r="29" spans="1:6" x14ac:dyDescent="0.3">
      <c r="A29" s="315" t="s">
        <v>193</v>
      </c>
      <c r="B29" s="316"/>
      <c r="C29" s="317"/>
      <c r="D29" s="207" t="s">
        <v>34</v>
      </c>
      <c r="E29" s="208" t="s">
        <v>123</v>
      </c>
      <c r="F29" s="208" t="s">
        <v>123</v>
      </c>
    </row>
    <row r="30" spans="1:6" x14ac:dyDescent="0.3">
      <c r="A30" s="315" t="s">
        <v>194</v>
      </c>
      <c r="B30" s="316"/>
      <c r="C30" s="317"/>
      <c r="D30" s="207" t="s">
        <v>36</v>
      </c>
      <c r="E30" s="208" t="s">
        <v>123</v>
      </c>
      <c r="F30" s="208" t="s">
        <v>123</v>
      </c>
    </row>
    <row r="31" spans="1:6" x14ac:dyDescent="0.3">
      <c r="A31" s="315" t="s">
        <v>195</v>
      </c>
      <c r="B31" s="316"/>
      <c r="C31" s="317"/>
      <c r="D31" s="207" t="s">
        <v>38</v>
      </c>
      <c r="E31" s="208">
        <v>28002</v>
      </c>
      <c r="F31" s="208">
        <v>34067</v>
      </c>
    </row>
    <row r="32" spans="1:6" x14ac:dyDescent="0.3">
      <c r="A32" s="323" t="s">
        <v>196</v>
      </c>
      <c r="B32" s="324"/>
      <c r="C32" s="324"/>
      <c r="D32" s="204" t="s">
        <v>46</v>
      </c>
      <c r="E32" s="210">
        <f>SUM(E34:E40)</f>
        <v>2067386</v>
      </c>
      <c r="F32" s="210">
        <f>SUM(F34:F40)</f>
        <v>5399252</v>
      </c>
    </row>
    <row r="33" spans="1:6" x14ac:dyDescent="0.3">
      <c r="A33" s="320" t="s">
        <v>189</v>
      </c>
      <c r="B33" s="321"/>
      <c r="C33" s="321"/>
      <c r="D33" s="207"/>
      <c r="E33" s="211"/>
      <c r="F33" s="211"/>
    </row>
    <row r="34" spans="1:6" x14ac:dyDescent="0.3">
      <c r="A34" s="315" t="s">
        <v>197</v>
      </c>
      <c r="B34" s="316"/>
      <c r="C34" s="317"/>
      <c r="D34" s="207" t="s">
        <v>48</v>
      </c>
      <c r="E34" s="208">
        <v>1336802</v>
      </c>
      <c r="F34" s="208">
        <v>3083169</v>
      </c>
    </row>
    <row r="35" spans="1:6" x14ac:dyDescent="0.3">
      <c r="A35" s="315" t="s">
        <v>198</v>
      </c>
      <c r="B35" s="316"/>
      <c r="C35" s="317"/>
      <c r="D35" s="207" t="s">
        <v>50</v>
      </c>
      <c r="E35" s="208" t="s">
        <v>123</v>
      </c>
      <c r="F35" s="208" t="s">
        <v>123</v>
      </c>
    </row>
    <row r="36" spans="1:6" x14ac:dyDescent="0.3">
      <c r="A36" s="315" t="s">
        <v>199</v>
      </c>
      <c r="B36" s="316"/>
      <c r="C36" s="317"/>
      <c r="D36" s="207" t="s">
        <v>200</v>
      </c>
      <c r="E36" s="208">
        <v>229893</v>
      </c>
      <c r="F36" s="208">
        <v>343647</v>
      </c>
    </row>
    <row r="37" spans="1:6" x14ac:dyDescent="0.3">
      <c r="A37" s="315" t="s">
        <v>201</v>
      </c>
      <c r="B37" s="316"/>
      <c r="C37" s="317"/>
      <c r="D37" s="212" t="s">
        <v>202</v>
      </c>
      <c r="E37" s="208" t="s">
        <v>123</v>
      </c>
      <c r="F37" s="208" t="s">
        <v>123</v>
      </c>
    </row>
    <row r="38" spans="1:6" x14ac:dyDescent="0.3">
      <c r="A38" s="315" t="s">
        <v>203</v>
      </c>
      <c r="B38" s="316"/>
      <c r="C38" s="317"/>
      <c r="D38" s="207" t="s">
        <v>204</v>
      </c>
      <c r="E38" s="208" t="s">
        <v>123</v>
      </c>
      <c r="F38" s="208" t="s">
        <v>123</v>
      </c>
    </row>
    <row r="39" spans="1:6" x14ac:dyDescent="0.3">
      <c r="A39" s="315" t="s">
        <v>205</v>
      </c>
      <c r="B39" s="316"/>
      <c r="C39" s="317"/>
      <c r="D39" s="213" t="s">
        <v>206</v>
      </c>
      <c r="E39" s="214">
        <v>405872</v>
      </c>
      <c r="F39" s="214">
        <v>1876497</v>
      </c>
    </row>
    <row r="40" spans="1:6" x14ac:dyDescent="0.3">
      <c r="A40" s="315" t="s">
        <v>207</v>
      </c>
      <c r="B40" s="316"/>
      <c r="C40" s="317"/>
      <c r="D40" s="213" t="s">
        <v>208</v>
      </c>
      <c r="E40" s="214">
        <v>94819</v>
      </c>
      <c r="F40" s="214">
        <v>95939</v>
      </c>
    </row>
    <row r="41" spans="1:6" x14ac:dyDescent="0.3">
      <c r="A41" s="323" t="s">
        <v>209</v>
      </c>
      <c r="B41" s="324"/>
      <c r="C41" s="324"/>
      <c r="D41" s="215" t="s">
        <v>210</v>
      </c>
      <c r="E41" s="210">
        <f>E24-E32+1</f>
        <v>-234343</v>
      </c>
      <c r="F41" s="210">
        <f>F24-F32</f>
        <v>-355819</v>
      </c>
    </row>
    <row r="42" spans="1:6" x14ac:dyDescent="0.3">
      <c r="A42" s="335" t="s">
        <v>211</v>
      </c>
      <c r="B42" s="336"/>
      <c r="C42" s="336"/>
      <c r="D42" s="336"/>
      <c r="E42" s="336"/>
      <c r="F42" s="337"/>
    </row>
    <row r="43" spans="1:6" x14ac:dyDescent="0.3">
      <c r="A43" s="338" t="s">
        <v>212</v>
      </c>
      <c r="B43" s="339"/>
      <c r="C43" s="339"/>
      <c r="D43" s="204" t="s">
        <v>213</v>
      </c>
      <c r="E43" s="205">
        <v>0</v>
      </c>
      <c r="F43" s="224" t="s">
        <v>123</v>
      </c>
    </row>
    <row r="44" spans="1:6" x14ac:dyDescent="0.3">
      <c r="A44" s="320" t="s">
        <v>189</v>
      </c>
      <c r="B44" s="321"/>
      <c r="C44" s="321"/>
      <c r="D44" s="207"/>
      <c r="E44" s="211"/>
      <c r="F44" s="223"/>
    </row>
    <row r="45" spans="1:6" x14ac:dyDescent="0.3">
      <c r="A45" s="315" t="s">
        <v>214</v>
      </c>
      <c r="B45" s="316"/>
      <c r="C45" s="317"/>
      <c r="D45" s="212" t="s">
        <v>215</v>
      </c>
      <c r="E45" s="208" t="s">
        <v>123</v>
      </c>
      <c r="F45" s="222" t="s">
        <v>123</v>
      </c>
    </row>
    <row r="46" spans="1:6" x14ac:dyDescent="0.3">
      <c r="A46" s="315" t="s">
        <v>216</v>
      </c>
      <c r="B46" s="316"/>
      <c r="C46" s="317"/>
      <c r="D46" s="212" t="s">
        <v>217</v>
      </c>
      <c r="E46" s="214" t="s">
        <v>123</v>
      </c>
      <c r="F46" s="225" t="s">
        <v>123</v>
      </c>
    </row>
    <row r="47" spans="1:6" x14ac:dyDescent="0.3">
      <c r="A47" s="315" t="s">
        <v>218</v>
      </c>
      <c r="B47" s="316"/>
      <c r="C47" s="317"/>
      <c r="D47" s="213" t="s">
        <v>219</v>
      </c>
      <c r="E47" s="214" t="s">
        <v>123</v>
      </c>
      <c r="F47" s="225" t="s">
        <v>123</v>
      </c>
    </row>
    <row r="48" spans="1:6" ht="23" customHeight="1" x14ac:dyDescent="0.3">
      <c r="A48" s="323" t="s">
        <v>220</v>
      </c>
      <c r="B48" s="324"/>
      <c r="C48" s="324"/>
      <c r="D48" s="207" t="s">
        <v>221</v>
      </c>
      <c r="E48" s="208" t="s">
        <v>123</v>
      </c>
      <c r="F48" s="222" t="s">
        <v>123</v>
      </c>
    </row>
    <row r="49" spans="1:6" x14ac:dyDescent="0.3">
      <c r="A49" s="308" t="s">
        <v>222</v>
      </c>
      <c r="B49" s="331"/>
      <c r="C49" s="332"/>
      <c r="D49" s="213" t="s">
        <v>223</v>
      </c>
      <c r="E49" s="214" t="s">
        <v>123</v>
      </c>
      <c r="F49" s="225" t="s">
        <v>123</v>
      </c>
    </row>
    <row r="50" spans="1:6" x14ac:dyDescent="0.3">
      <c r="A50" s="308" t="s">
        <v>224</v>
      </c>
      <c r="B50" s="309"/>
      <c r="C50" s="309"/>
      <c r="D50" s="213" t="s">
        <v>225</v>
      </c>
      <c r="E50" s="214" t="s">
        <v>123</v>
      </c>
      <c r="F50" s="225" t="s">
        <v>123</v>
      </c>
    </row>
    <row r="51" spans="1:6" x14ac:dyDescent="0.3">
      <c r="A51" s="308" t="s">
        <v>226</v>
      </c>
      <c r="B51" s="309"/>
      <c r="C51" s="309"/>
      <c r="D51" s="213" t="s">
        <v>227</v>
      </c>
      <c r="E51" s="214" t="s">
        <v>123</v>
      </c>
      <c r="F51" s="225" t="s">
        <v>123</v>
      </c>
    </row>
    <row r="52" spans="1:6" x14ac:dyDescent="0.3">
      <c r="A52" s="308" t="s">
        <v>228</v>
      </c>
      <c r="B52" s="309"/>
      <c r="C52" s="309"/>
      <c r="D52" s="213" t="s">
        <v>229</v>
      </c>
      <c r="E52" s="214" t="s">
        <v>123</v>
      </c>
      <c r="F52" s="225" t="s">
        <v>123</v>
      </c>
    </row>
    <row r="53" spans="1:6" x14ac:dyDescent="0.3">
      <c r="A53" s="308" t="s">
        <v>230</v>
      </c>
      <c r="B53" s="309"/>
      <c r="C53" s="309"/>
      <c r="D53" s="213" t="s">
        <v>231</v>
      </c>
      <c r="E53" s="214" t="s">
        <v>123</v>
      </c>
      <c r="F53" s="225" t="s">
        <v>123</v>
      </c>
    </row>
    <row r="54" spans="1:6" x14ac:dyDescent="0.3">
      <c r="A54" s="308" t="s">
        <v>232</v>
      </c>
      <c r="B54" s="309"/>
      <c r="C54" s="309"/>
      <c r="D54" s="213" t="s">
        <v>233</v>
      </c>
      <c r="E54" s="214" t="s">
        <v>123</v>
      </c>
      <c r="F54" s="225" t="s">
        <v>123</v>
      </c>
    </row>
    <row r="55" spans="1:6" x14ac:dyDescent="0.3">
      <c r="A55" s="308" t="s">
        <v>194</v>
      </c>
      <c r="B55" s="331"/>
      <c r="C55" s="332"/>
      <c r="D55" s="213" t="s">
        <v>234</v>
      </c>
      <c r="E55" s="214" t="s">
        <v>123</v>
      </c>
      <c r="F55" s="225" t="s">
        <v>123</v>
      </c>
    </row>
    <row r="56" spans="1:6" x14ac:dyDescent="0.3">
      <c r="A56" s="315" t="s">
        <v>195</v>
      </c>
      <c r="B56" s="316"/>
      <c r="C56" s="317"/>
      <c r="D56" s="213" t="s">
        <v>235</v>
      </c>
      <c r="E56" s="214" t="s">
        <v>123</v>
      </c>
      <c r="F56" s="225" t="s">
        <v>123</v>
      </c>
    </row>
    <row r="57" spans="1:6" x14ac:dyDescent="0.3">
      <c r="A57" s="318" t="s">
        <v>236</v>
      </c>
      <c r="B57" s="319"/>
      <c r="C57" s="319"/>
      <c r="D57" s="215" t="s">
        <v>237</v>
      </c>
      <c r="E57" s="210">
        <f>E59+E61+E74</f>
        <v>800044</v>
      </c>
      <c r="F57" s="210">
        <f>F59+F61+F74+F60</f>
        <v>5907324</v>
      </c>
    </row>
    <row r="58" spans="1:6" x14ac:dyDescent="0.3">
      <c r="A58" s="320" t="s">
        <v>189</v>
      </c>
      <c r="B58" s="321"/>
      <c r="C58" s="321"/>
      <c r="D58" s="207"/>
      <c r="E58" s="211">
        <v>0</v>
      </c>
      <c r="F58" s="211">
        <v>0</v>
      </c>
    </row>
    <row r="59" spans="1:6" x14ac:dyDescent="0.3">
      <c r="A59" s="315" t="s">
        <v>238</v>
      </c>
      <c r="B59" s="316"/>
      <c r="C59" s="317"/>
      <c r="D59" s="213" t="s">
        <v>239</v>
      </c>
      <c r="E59" s="214">
        <v>129937</v>
      </c>
      <c r="F59" s="214">
        <v>561440</v>
      </c>
    </row>
    <row r="60" spans="1:6" x14ac:dyDescent="0.3">
      <c r="A60" s="315" t="s">
        <v>240</v>
      </c>
      <c r="B60" s="316"/>
      <c r="C60" s="317"/>
      <c r="D60" s="213" t="s">
        <v>241</v>
      </c>
      <c r="E60" s="214" t="s">
        <v>123</v>
      </c>
      <c r="F60" s="214">
        <v>2108</v>
      </c>
    </row>
    <row r="61" spans="1:6" x14ac:dyDescent="0.3">
      <c r="A61" s="329" t="s">
        <v>242</v>
      </c>
      <c r="B61" s="330"/>
      <c r="C61" s="330"/>
      <c r="D61" s="207" t="s">
        <v>243</v>
      </c>
      <c r="E61" s="208">
        <v>239517</v>
      </c>
      <c r="F61" s="208">
        <v>0</v>
      </c>
    </row>
    <row r="62" spans="1:6" x14ac:dyDescent="0.3">
      <c r="A62" s="342" t="s">
        <v>244</v>
      </c>
      <c r="B62" s="343"/>
      <c r="C62" s="343"/>
      <c r="D62" s="207" t="s">
        <v>245</v>
      </c>
      <c r="E62" s="208" t="s">
        <v>123</v>
      </c>
      <c r="F62" s="208" t="s">
        <v>123</v>
      </c>
    </row>
    <row r="63" spans="1:6" x14ac:dyDescent="0.3">
      <c r="A63" s="329" t="s">
        <v>246</v>
      </c>
      <c r="B63" s="330"/>
      <c r="C63" s="330"/>
      <c r="D63" s="207" t="s">
        <v>247</v>
      </c>
      <c r="E63" s="208" t="s">
        <v>123</v>
      </c>
      <c r="F63" s="208" t="s">
        <v>123</v>
      </c>
    </row>
    <row r="64" spans="1:6" x14ac:dyDescent="0.3">
      <c r="A64" s="329" t="s">
        <v>248</v>
      </c>
      <c r="B64" s="330"/>
      <c r="C64" s="330"/>
      <c r="D64" s="207" t="s">
        <v>249</v>
      </c>
      <c r="E64" s="208" t="s">
        <v>123</v>
      </c>
      <c r="F64" s="208" t="s">
        <v>123</v>
      </c>
    </row>
    <row r="65" spans="1:6" x14ac:dyDescent="0.3">
      <c r="A65" s="342" t="s">
        <v>250</v>
      </c>
      <c r="B65" s="343"/>
      <c r="C65" s="343"/>
      <c r="D65" s="207" t="s">
        <v>251</v>
      </c>
      <c r="E65" s="208" t="s">
        <v>123</v>
      </c>
      <c r="F65" s="208" t="s">
        <v>123</v>
      </c>
    </row>
    <row r="66" spans="1:6" x14ac:dyDescent="0.3">
      <c r="A66" s="340" t="s">
        <v>201</v>
      </c>
      <c r="B66" s="341"/>
      <c r="C66" s="341"/>
      <c r="D66" s="207" t="s">
        <v>252</v>
      </c>
      <c r="E66" s="208" t="s">
        <v>123</v>
      </c>
      <c r="F66" s="208" t="s">
        <v>123</v>
      </c>
    </row>
    <row r="67" spans="1:6" x14ac:dyDescent="0.3">
      <c r="A67" s="226"/>
      <c r="B67" s="227"/>
      <c r="C67" s="227"/>
      <c r="D67" s="227"/>
      <c r="E67" s="228"/>
      <c r="F67" s="229"/>
    </row>
    <row r="68" spans="1:6" ht="23" x14ac:dyDescent="0.3">
      <c r="A68" s="325" t="s">
        <v>184</v>
      </c>
      <c r="B68" s="326"/>
      <c r="C68" s="326"/>
      <c r="D68" s="202" t="s">
        <v>17</v>
      </c>
      <c r="E68" s="202" t="s">
        <v>185</v>
      </c>
      <c r="F68" s="230" t="s">
        <v>186</v>
      </c>
    </row>
    <row r="69" spans="1:6" x14ac:dyDescent="0.3">
      <c r="A69" s="327" t="s">
        <v>20</v>
      </c>
      <c r="B69" s="328"/>
      <c r="C69" s="328"/>
      <c r="D69" s="203" t="s">
        <v>21</v>
      </c>
      <c r="E69" s="203" t="s">
        <v>22</v>
      </c>
      <c r="F69" s="220" t="s">
        <v>23</v>
      </c>
    </row>
    <row r="70" spans="1:6" x14ac:dyDescent="0.3">
      <c r="A70" s="329" t="s">
        <v>253</v>
      </c>
      <c r="B70" s="330"/>
      <c r="C70" s="330"/>
      <c r="D70" s="207" t="s">
        <v>254</v>
      </c>
      <c r="E70" s="209" t="s">
        <v>123</v>
      </c>
      <c r="F70" s="222" t="s">
        <v>123</v>
      </c>
    </row>
    <row r="71" spans="1:6" x14ac:dyDescent="0.3">
      <c r="A71" s="329" t="s">
        <v>255</v>
      </c>
      <c r="B71" s="330"/>
      <c r="C71" s="330"/>
      <c r="D71" s="207" t="s">
        <v>256</v>
      </c>
      <c r="E71" s="209" t="s">
        <v>123</v>
      </c>
      <c r="F71" s="222" t="s">
        <v>123</v>
      </c>
    </row>
    <row r="72" spans="1:6" x14ac:dyDescent="0.3">
      <c r="A72" s="315" t="s">
        <v>230</v>
      </c>
      <c r="B72" s="316"/>
      <c r="C72" s="317"/>
      <c r="D72" s="207" t="s">
        <v>257</v>
      </c>
      <c r="E72" s="209" t="s">
        <v>123</v>
      </c>
      <c r="F72" s="222" t="s">
        <v>123</v>
      </c>
    </row>
    <row r="73" spans="1:6" x14ac:dyDescent="0.3">
      <c r="A73" s="315" t="s">
        <v>258</v>
      </c>
      <c r="B73" s="316"/>
      <c r="C73" s="317"/>
      <c r="D73" s="207" t="s">
        <v>259</v>
      </c>
      <c r="E73" s="209" t="s">
        <v>123</v>
      </c>
      <c r="F73" s="222" t="s">
        <v>123</v>
      </c>
    </row>
    <row r="74" spans="1:6" x14ac:dyDescent="0.3">
      <c r="A74" s="308" t="s">
        <v>207</v>
      </c>
      <c r="B74" s="331"/>
      <c r="C74" s="332"/>
      <c r="D74" s="207" t="s">
        <v>260</v>
      </c>
      <c r="E74" s="208">
        <v>430590</v>
      </c>
      <c r="F74" s="208">
        <v>5343776</v>
      </c>
    </row>
    <row r="75" spans="1:6" ht="36.65" customHeight="1" x14ac:dyDescent="0.3">
      <c r="A75" s="333" t="s">
        <v>261</v>
      </c>
      <c r="B75" s="334"/>
      <c r="C75" s="334"/>
      <c r="D75" s="215" t="s">
        <v>262</v>
      </c>
      <c r="E75" s="210">
        <f>E43-E57</f>
        <v>-800044</v>
      </c>
      <c r="F75" s="231">
        <f>-5907324155.6/1000</f>
        <v>-5907324.1556000002</v>
      </c>
    </row>
    <row r="76" spans="1:6" x14ac:dyDescent="0.3">
      <c r="A76" s="335" t="s">
        <v>263</v>
      </c>
      <c r="B76" s="336"/>
      <c r="C76" s="336"/>
      <c r="D76" s="336"/>
      <c r="E76" s="336"/>
      <c r="F76" s="337"/>
    </row>
    <row r="77" spans="1:6" x14ac:dyDescent="0.3">
      <c r="A77" s="338" t="s">
        <v>264</v>
      </c>
      <c r="B77" s="339"/>
      <c r="C77" s="339"/>
      <c r="D77" s="204" t="s">
        <v>265</v>
      </c>
      <c r="E77" s="205">
        <f>E80+E81</f>
        <v>975317</v>
      </c>
      <c r="F77" s="205">
        <f>F80+F81</f>
        <v>9550453</v>
      </c>
    </row>
    <row r="78" spans="1:6" x14ac:dyDescent="0.3">
      <c r="A78" s="320" t="s">
        <v>189</v>
      </c>
      <c r="B78" s="321"/>
      <c r="C78" s="321"/>
      <c r="D78" s="207"/>
      <c r="E78" s="211"/>
      <c r="F78" s="211"/>
    </row>
    <row r="79" spans="1:6" x14ac:dyDescent="0.3">
      <c r="A79" s="315" t="s">
        <v>266</v>
      </c>
      <c r="B79" s="316"/>
      <c r="C79" s="317"/>
      <c r="D79" s="207" t="s">
        <v>267</v>
      </c>
      <c r="E79" s="208"/>
      <c r="F79" s="208"/>
    </row>
    <row r="80" spans="1:6" x14ac:dyDescent="0.3">
      <c r="A80" s="315" t="s">
        <v>268</v>
      </c>
      <c r="B80" s="316"/>
      <c r="C80" s="317"/>
      <c r="D80" s="207" t="s">
        <v>269</v>
      </c>
      <c r="E80" s="208">
        <v>972761</v>
      </c>
      <c r="F80" s="208">
        <v>9548074</v>
      </c>
    </row>
    <row r="81" spans="1:6" x14ac:dyDescent="0.3">
      <c r="A81" s="315" t="s">
        <v>270</v>
      </c>
      <c r="B81" s="316"/>
      <c r="C81" s="317"/>
      <c r="D81" s="207" t="s">
        <v>271</v>
      </c>
      <c r="E81" s="208">
        <v>2556</v>
      </c>
      <c r="F81" s="208">
        <v>2379</v>
      </c>
    </row>
    <row r="82" spans="1:6" x14ac:dyDescent="0.3">
      <c r="A82" s="315" t="s">
        <v>195</v>
      </c>
      <c r="B82" s="316"/>
      <c r="C82" s="317"/>
      <c r="D82" s="212" t="s">
        <v>272</v>
      </c>
      <c r="E82" s="208"/>
      <c r="F82" s="208"/>
    </row>
    <row r="83" spans="1:6" x14ac:dyDescent="0.3">
      <c r="A83" s="318" t="s">
        <v>273</v>
      </c>
      <c r="B83" s="319"/>
      <c r="C83" s="319"/>
      <c r="D83" s="215" t="s">
        <v>52</v>
      </c>
      <c r="E83" s="210">
        <f>E86</f>
        <v>234002</v>
      </c>
      <c r="F83" s="210">
        <f>F86+F85</f>
        <v>3491353</v>
      </c>
    </row>
    <row r="84" spans="1:6" x14ac:dyDescent="0.3">
      <c r="A84" s="320" t="s">
        <v>189</v>
      </c>
      <c r="B84" s="321"/>
      <c r="C84" s="321"/>
      <c r="D84" s="207"/>
      <c r="E84" s="211"/>
      <c r="F84" s="211"/>
    </row>
    <row r="85" spans="1:6" x14ac:dyDescent="0.3">
      <c r="A85" s="318" t="s">
        <v>274</v>
      </c>
      <c r="B85" s="319"/>
      <c r="C85" s="319"/>
      <c r="D85" s="207" t="s">
        <v>275</v>
      </c>
      <c r="E85" s="208"/>
      <c r="F85" s="208">
        <v>2400000</v>
      </c>
    </row>
    <row r="86" spans="1:6" x14ac:dyDescent="0.3">
      <c r="A86" s="315" t="s">
        <v>276</v>
      </c>
      <c r="B86" s="322"/>
      <c r="C86" s="322"/>
      <c r="D86" s="207" t="s">
        <v>277</v>
      </c>
      <c r="E86" s="208">
        <v>234002</v>
      </c>
      <c r="F86" s="208">
        <v>1091353</v>
      </c>
    </row>
    <row r="87" spans="1:6" x14ac:dyDescent="0.3">
      <c r="A87" s="315" t="s">
        <v>278</v>
      </c>
      <c r="B87" s="316"/>
      <c r="C87" s="317"/>
      <c r="D87" s="207" t="s">
        <v>279</v>
      </c>
      <c r="E87" s="208"/>
      <c r="F87" s="208"/>
    </row>
    <row r="88" spans="1:6" x14ac:dyDescent="0.3">
      <c r="A88" s="315" t="s">
        <v>280</v>
      </c>
      <c r="B88" s="316"/>
      <c r="C88" s="317"/>
      <c r="D88" s="207" t="s">
        <v>281</v>
      </c>
      <c r="E88" s="208"/>
      <c r="F88" s="208"/>
    </row>
    <row r="89" spans="1:6" x14ac:dyDescent="0.3">
      <c r="A89" s="318" t="s">
        <v>282</v>
      </c>
      <c r="B89" s="319"/>
      <c r="C89" s="319"/>
      <c r="D89" s="207" t="s">
        <v>283</v>
      </c>
      <c r="E89" s="208"/>
      <c r="F89" s="208"/>
    </row>
    <row r="90" spans="1:6" x14ac:dyDescent="0.3">
      <c r="A90" s="323" t="s">
        <v>284</v>
      </c>
      <c r="B90" s="324"/>
      <c r="C90" s="324"/>
      <c r="D90" s="215" t="s">
        <v>56</v>
      </c>
      <c r="E90" s="210">
        <f>E77-E83</f>
        <v>741315</v>
      </c>
      <c r="F90" s="210">
        <f>F77-F83</f>
        <v>6059100</v>
      </c>
    </row>
    <row r="91" spans="1:6" x14ac:dyDescent="0.3">
      <c r="A91" s="308" t="s">
        <v>285</v>
      </c>
      <c r="B91" s="309"/>
      <c r="C91" s="309"/>
      <c r="D91" s="215" t="s">
        <v>76</v>
      </c>
      <c r="E91" s="210">
        <v>19886</v>
      </c>
      <c r="F91" s="210">
        <v>-11510</v>
      </c>
    </row>
    <row r="92" spans="1:6" x14ac:dyDescent="0.3">
      <c r="A92" s="308" t="s">
        <v>286</v>
      </c>
      <c r="B92" s="309"/>
      <c r="C92" s="309"/>
      <c r="D92" s="215" t="s">
        <v>287</v>
      </c>
      <c r="E92" s="216" t="s">
        <v>123</v>
      </c>
      <c r="F92" s="216" t="s">
        <v>123</v>
      </c>
    </row>
    <row r="93" spans="1:6" ht="31" customHeight="1" x14ac:dyDescent="0.3">
      <c r="A93" s="308" t="s">
        <v>288</v>
      </c>
      <c r="B93" s="309"/>
      <c r="C93" s="309"/>
      <c r="D93" s="215" t="s">
        <v>289</v>
      </c>
      <c r="E93" s="210">
        <f>E41+E75+E90+E91</f>
        <v>-273186</v>
      </c>
      <c r="F93" s="210">
        <f>F41+F75+F90+F91</f>
        <v>-215553.15560000017</v>
      </c>
    </row>
    <row r="94" spans="1:6" ht="14.5" thickBot="1" x14ac:dyDescent="0.35">
      <c r="A94" s="310" t="s">
        <v>290</v>
      </c>
      <c r="B94" s="311"/>
      <c r="C94" s="311"/>
      <c r="D94" s="232" t="s">
        <v>291</v>
      </c>
      <c r="E94" s="233">
        <v>488117</v>
      </c>
      <c r="F94" s="233">
        <v>703670</v>
      </c>
    </row>
    <row r="95" spans="1:6" ht="14.5" thickBot="1" x14ac:dyDescent="0.35">
      <c r="A95" s="312" t="s">
        <v>292</v>
      </c>
      <c r="B95" s="313"/>
      <c r="C95" s="314"/>
      <c r="D95" s="218" t="s">
        <v>293</v>
      </c>
      <c r="E95" s="219">
        <f>SUM(E93:E94)</f>
        <v>214931</v>
      </c>
      <c r="F95" s="219">
        <f>SUM(F93:F94)</f>
        <v>488116.84439999983</v>
      </c>
    </row>
    <row r="96" spans="1:6" x14ac:dyDescent="0.3">
      <c r="E96" s="201"/>
      <c r="F96" s="201"/>
    </row>
    <row r="97" spans="1:6" ht="8.5" customHeight="1" x14ac:dyDescent="0.3">
      <c r="E97" s="217"/>
      <c r="F97" s="201"/>
    </row>
    <row r="98" spans="1:6" x14ac:dyDescent="0.3">
      <c r="A98" s="79" t="s">
        <v>171</v>
      </c>
      <c r="B98" s="3"/>
      <c r="C98" s="248" t="s">
        <v>172</v>
      </c>
      <c r="D98" s="248"/>
      <c r="E98" s="248"/>
      <c r="F98" s="248"/>
    </row>
    <row r="99" spans="1:6" x14ac:dyDescent="0.3">
      <c r="A99" s="3"/>
      <c r="B99" s="3"/>
      <c r="C99" s="247" t="s">
        <v>173</v>
      </c>
      <c r="D99" s="247"/>
      <c r="E99" s="247"/>
      <c r="F99" s="3"/>
    </row>
    <row r="100" spans="1:6" ht="10" customHeight="1" x14ac:dyDescent="0.3">
      <c r="A100" s="3"/>
      <c r="B100" s="3"/>
      <c r="C100" s="3"/>
      <c r="D100" s="3"/>
      <c r="E100" s="3"/>
      <c r="F100" s="3"/>
    </row>
    <row r="101" spans="1:6" x14ac:dyDescent="0.3">
      <c r="A101" s="81" t="s">
        <v>175</v>
      </c>
      <c r="B101" s="3"/>
      <c r="C101" s="248" t="s">
        <v>176</v>
      </c>
      <c r="D101" s="248"/>
      <c r="E101" s="248"/>
      <c r="F101" s="248"/>
    </row>
    <row r="102" spans="1:6" x14ac:dyDescent="0.3">
      <c r="A102" s="3"/>
      <c r="B102" s="3"/>
      <c r="C102" s="247" t="s">
        <v>173</v>
      </c>
      <c r="D102" s="247"/>
      <c r="E102" s="247"/>
      <c r="F102" s="3"/>
    </row>
    <row r="103" spans="1:6" x14ac:dyDescent="0.3">
      <c r="A103" s="82" t="s">
        <v>177</v>
      </c>
      <c r="B103" s="3"/>
      <c r="C103" s="3"/>
      <c r="D103" s="3"/>
      <c r="E103" s="3"/>
      <c r="F103" s="3"/>
    </row>
    <row r="104" spans="1:6" x14ac:dyDescent="0.3">
      <c r="A104" s="82" t="s">
        <v>178</v>
      </c>
      <c r="B104" s="3"/>
      <c r="C104" s="3"/>
      <c r="D104" s="3"/>
      <c r="E104" s="3"/>
      <c r="F104" s="3"/>
    </row>
  </sheetData>
  <mergeCells count="86">
    <mergeCell ref="A15:F15"/>
    <mergeCell ref="C1:F1"/>
    <mergeCell ref="B2:F2"/>
    <mergeCell ref="B8:F8"/>
    <mergeCell ref="B10:F10"/>
    <mergeCell ref="B12:F12"/>
    <mergeCell ref="A30:C30"/>
    <mergeCell ref="A17:F17"/>
    <mergeCell ref="A19:F19"/>
    <mergeCell ref="A21:C21"/>
    <mergeCell ref="A22:C22"/>
    <mergeCell ref="A23:F23"/>
    <mergeCell ref="A24:C24"/>
    <mergeCell ref="A25:D25"/>
    <mergeCell ref="A26:C26"/>
    <mergeCell ref="A27:C27"/>
    <mergeCell ref="A28:C28"/>
    <mergeCell ref="A29:C29"/>
    <mergeCell ref="A42:F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4:C5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6:C66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9:C79"/>
    <mergeCell ref="A68:C68"/>
    <mergeCell ref="A69:C69"/>
    <mergeCell ref="A70:C70"/>
    <mergeCell ref="A71:C71"/>
    <mergeCell ref="A72:C72"/>
    <mergeCell ref="A73:C73"/>
    <mergeCell ref="A74:C74"/>
    <mergeCell ref="A75:C75"/>
    <mergeCell ref="A76:F76"/>
    <mergeCell ref="A77:C77"/>
    <mergeCell ref="A78:C78"/>
    <mergeCell ref="A91:C91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C101:F101"/>
    <mergeCell ref="C102:E102"/>
    <mergeCell ref="A92:C92"/>
    <mergeCell ref="A93:C93"/>
    <mergeCell ref="A94:C94"/>
    <mergeCell ref="A95:C95"/>
    <mergeCell ref="C98:F98"/>
    <mergeCell ref="C99:E99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zoomScale="70" zoomScaleNormal="70" workbookViewId="0">
      <selection activeCell="E24" sqref="E24"/>
    </sheetView>
  </sheetViews>
  <sheetFormatPr defaultRowHeight="14.5" x14ac:dyDescent="0.35"/>
  <cols>
    <col min="1" max="1" width="19.6328125" customWidth="1"/>
    <col min="2" max="2" width="11.36328125" customWidth="1"/>
    <col min="3" max="3" width="45.453125" customWidth="1"/>
    <col min="5" max="5" width="11.6328125" customWidth="1"/>
    <col min="6" max="6" width="12.6328125" customWidth="1"/>
    <col min="7" max="7" width="10.6328125" customWidth="1"/>
    <col min="8" max="8" width="17.6328125" customWidth="1"/>
    <col min="9" max="9" width="14" bestFit="1" customWidth="1"/>
    <col min="10" max="10" width="11.36328125" customWidth="1"/>
    <col min="11" max="11" width="14.36328125" customWidth="1"/>
    <col min="12" max="12" width="17.36328125" customWidth="1"/>
  </cols>
  <sheetData>
    <row r="2" spans="1:15" ht="32.25" customHeight="1" x14ac:dyDescent="0.35">
      <c r="A2" s="84"/>
      <c r="B2" s="84"/>
      <c r="C2" s="84"/>
      <c r="D2" s="84"/>
      <c r="E2" s="389" t="s">
        <v>0</v>
      </c>
      <c r="F2" s="389"/>
      <c r="G2" s="389"/>
      <c r="H2" s="389"/>
      <c r="I2" s="389"/>
      <c r="J2" s="85"/>
      <c r="K2" s="85"/>
      <c r="L2" s="85"/>
      <c r="O2" s="390"/>
    </row>
    <row r="3" spans="1:15" x14ac:dyDescent="0.35">
      <c r="O3" s="390"/>
    </row>
    <row r="4" spans="1:15" ht="12" customHeight="1" x14ac:dyDescent="0.35">
      <c r="C4" s="391" t="s">
        <v>298</v>
      </c>
      <c r="D4" s="391"/>
      <c r="E4" s="391"/>
      <c r="F4" s="391"/>
      <c r="G4" s="391"/>
      <c r="H4" s="391"/>
      <c r="I4" s="391"/>
      <c r="J4" s="391"/>
      <c r="K4" s="391"/>
    </row>
    <row r="5" spans="1:15" ht="12" customHeight="1" x14ac:dyDescent="0.35">
      <c r="C5" s="86"/>
      <c r="D5" s="86"/>
      <c r="E5" s="86"/>
      <c r="F5" s="86"/>
      <c r="G5" s="86"/>
      <c r="H5" s="86"/>
      <c r="I5" s="86"/>
      <c r="J5" s="86"/>
      <c r="K5" s="86"/>
    </row>
    <row r="6" spans="1:15" ht="12" customHeight="1" x14ac:dyDescent="0.35">
      <c r="C6" s="392" t="str">
        <f>Баланс!B5</f>
        <v xml:space="preserve">отчетный период  январь- сентябрь  2020 г. </v>
      </c>
      <c r="D6" s="392"/>
      <c r="E6" s="392"/>
      <c r="F6" s="392"/>
      <c r="G6" s="392"/>
      <c r="H6" s="392"/>
      <c r="I6" s="392"/>
      <c r="J6" s="86"/>
      <c r="K6" s="86"/>
    </row>
    <row r="7" spans="1:15" ht="12" customHeight="1" x14ac:dyDescent="0.35"/>
    <row r="8" spans="1:15" ht="12" customHeight="1" x14ac:dyDescent="0.35">
      <c r="A8" s="87" t="s">
        <v>3</v>
      </c>
      <c r="B8" s="88" t="s">
        <v>299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5" ht="12" customHeight="1" x14ac:dyDescent="0.3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5" ht="12" customHeight="1" x14ac:dyDescent="0.35">
      <c r="A10" s="87" t="s">
        <v>5</v>
      </c>
      <c r="B10" s="83" t="str">
        <f>Баланс!E9</f>
        <v xml:space="preserve">за январь- сентябрь  2020 г.  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5" ht="12" customHeight="1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ht="12" customHeight="1" x14ac:dyDescent="0.35">
      <c r="A12" s="87" t="s">
        <v>6</v>
      </c>
      <c r="B12" s="393" t="str">
        <f>Баланс!E11</f>
        <v>организации публичного интереса по результатам за январь по 14 ноября 2020 года</v>
      </c>
      <c r="C12" s="393"/>
      <c r="D12" s="393"/>
      <c r="E12" s="393"/>
      <c r="F12" s="393"/>
      <c r="G12" s="393"/>
      <c r="H12" s="84"/>
      <c r="I12" s="84"/>
      <c r="J12" s="84"/>
      <c r="K12" s="84"/>
      <c r="L12" s="84"/>
    </row>
    <row r="13" spans="1:15" ht="12" customHeight="1" x14ac:dyDescent="0.3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5" ht="12" customHeight="1" x14ac:dyDescent="0.35">
      <c r="A14" s="87" t="s">
        <v>7</v>
      </c>
      <c r="B14" s="377" t="str">
        <f>[1]ОДДС!$B$11</f>
        <v>АО "Казахстанская фондовая биржа"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</row>
    <row r="15" spans="1:15" ht="12" customHeight="1" x14ac:dyDescent="0.3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5" ht="12" customHeight="1" x14ac:dyDescent="0.35">
      <c r="A16" s="87" t="s">
        <v>9</v>
      </c>
      <c r="B16" s="377" t="str">
        <f>Баланс!E15</f>
        <v>ежегодно не позднее 14 ноября 2020  года,</v>
      </c>
      <c r="C16" s="377"/>
      <c r="D16" s="377"/>
      <c r="E16" s="377"/>
      <c r="F16" s="377"/>
      <c r="G16" s="377"/>
      <c r="H16" s="84"/>
      <c r="I16" s="84"/>
      <c r="J16" s="84"/>
      <c r="K16" s="84"/>
      <c r="L16" s="84"/>
    </row>
    <row r="17" spans="1:12" ht="12" customHeight="1" x14ac:dyDescent="0.3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2" customHeight="1" x14ac:dyDescent="0.35">
      <c r="A18" s="377" t="s">
        <v>300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</row>
    <row r="19" spans="1:12" ht="12" customHeight="1" x14ac:dyDescent="0.35">
      <c r="A19" s="377" t="s">
        <v>301</v>
      </c>
      <c r="B19" s="377"/>
      <c r="C19" s="377"/>
      <c r="D19" s="377"/>
      <c r="E19" s="88"/>
      <c r="F19" s="88"/>
      <c r="G19" s="88"/>
      <c r="H19" s="88"/>
      <c r="I19" s="88"/>
      <c r="J19" s="88"/>
      <c r="K19" s="88"/>
      <c r="L19" s="88"/>
    </row>
    <row r="20" spans="1:12" ht="4" customHeight="1" x14ac:dyDescent="0.3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2" customHeight="1" x14ac:dyDescent="0.35">
      <c r="A21" s="84"/>
      <c r="B21" s="84"/>
      <c r="C21" s="240"/>
      <c r="D21" s="84"/>
      <c r="E21" s="84"/>
      <c r="F21" s="84"/>
      <c r="G21" s="84"/>
      <c r="H21" s="88"/>
      <c r="I21" s="88"/>
      <c r="J21" s="88"/>
      <c r="K21" s="88"/>
      <c r="L21" s="88"/>
    </row>
    <row r="22" spans="1:12" x14ac:dyDescent="0.35">
      <c r="A22" s="378" t="s">
        <v>14</v>
      </c>
      <c r="B22" s="378"/>
      <c r="C22" s="378"/>
      <c r="D22" s="378"/>
      <c r="E22" s="378"/>
      <c r="F22" s="378"/>
      <c r="G22" s="378"/>
      <c r="H22" s="88"/>
      <c r="I22" s="88"/>
      <c r="J22" s="88"/>
      <c r="K22" s="88"/>
      <c r="L22" s="88"/>
    </row>
    <row r="23" spans="1:12" ht="9.5" customHeight="1" x14ac:dyDescent="0.35">
      <c r="A23" s="239"/>
      <c r="B23" s="239"/>
      <c r="C23" s="239"/>
      <c r="D23" s="239"/>
      <c r="E23" s="239"/>
      <c r="F23" s="239"/>
      <c r="G23" s="239"/>
      <c r="H23" s="88"/>
      <c r="I23" s="88"/>
      <c r="J23" s="88"/>
      <c r="K23" s="88"/>
    </row>
    <row r="24" spans="1:12" ht="10" customHeight="1" x14ac:dyDescent="0.35">
      <c r="K24" s="90"/>
      <c r="L24" s="89" t="s">
        <v>302</v>
      </c>
    </row>
    <row r="25" spans="1:12" x14ac:dyDescent="0.35">
      <c r="A25" s="379" t="s">
        <v>303</v>
      </c>
      <c r="B25" s="379"/>
      <c r="C25" s="379"/>
      <c r="D25" s="382" t="s">
        <v>17</v>
      </c>
      <c r="E25" s="384" t="s">
        <v>304</v>
      </c>
      <c r="F25" s="384"/>
      <c r="G25" s="384"/>
      <c r="H25" s="384"/>
      <c r="I25" s="384"/>
      <c r="J25" s="384"/>
      <c r="K25" s="385" t="s">
        <v>305</v>
      </c>
      <c r="L25" s="387" t="s">
        <v>306</v>
      </c>
    </row>
    <row r="26" spans="1:12" ht="69" x14ac:dyDescent="0.35">
      <c r="A26" s="380"/>
      <c r="B26" s="381"/>
      <c r="C26" s="381"/>
      <c r="D26" s="383"/>
      <c r="E26" s="91" t="s">
        <v>149</v>
      </c>
      <c r="F26" s="91" t="s">
        <v>151</v>
      </c>
      <c r="G26" s="91" t="s">
        <v>307</v>
      </c>
      <c r="H26" s="91" t="s">
        <v>155</v>
      </c>
      <c r="I26" s="91" t="s">
        <v>308</v>
      </c>
      <c r="J26" s="92" t="s">
        <v>159</v>
      </c>
      <c r="K26" s="386"/>
      <c r="L26" s="388"/>
    </row>
    <row r="27" spans="1:12" ht="15" thickBot="1" x14ac:dyDescent="0.4">
      <c r="A27" s="373" t="s">
        <v>20</v>
      </c>
      <c r="B27" s="373"/>
      <c r="C27" s="373"/>
      <c r="D27" s="93" t="s">
        <v>21</v>
      </c>
      <c r="E27" s="93" t="s">
        <v>22</v>
      </c>
      <c r="F27" s="93" t="s">
        <v>23</v>
      </c>
      <c r="G27" s="94" t="s">
        <v>309</v>
      </c>
      <c r="H27" s="94" t="s">
        <v>310</v>
      </c>
      <c r="I27" s="94" t="s">
        <v>311</v>
      </c>
      <c r="J27" s="94" t="s">
        <v>312</v>
      </c>
      <c r="K27" s="94" t="s">
        <v>313</v>
      </c>
      <c r="L27" s="94" t="s">
        <v>314</v>
      </c>
    </row>
    <row r="28" spans="1:12" ht="15" thickBot="1" x14ac:dyDescent="0.4">
      <c r="A28" s="366" t="s">
        <v>315</v>
      </c>
      <c r="B28" s="366"/>
      <c r="C28" s="366"/>
      <c r="D28" s="95" t="s">
        <v>26</v>
      </c>
      <c r="E28" s="96">
        <f>99100000/1000</f>
        <v>99100</v>
      </c>
      <c r="F28" s="97" t="s">
        <v>123</v>
      </c>
      <c r="G28" s="97" t="s">
        <v>123</v>
      </c>
      <c r="H28" s="98">
        <f>5874024</f>
        <v>5874024</v>
      </c>
      <c r="I28" s="98">
        <v>-8206198</v>
      </c>
      <c r="J28" s="98" t="s">
        <v>123</v>
      </c>
      <c r="K28" s="98" t="s">
        <v>123</v>
      </c>
      <c r="L28" s="99">
        <f>E28+H28+I28</f>
        <v>-2233074</v>
      </c>
    </row>
    <row r="29" spans="1:12" ht="15" thickBot="1" x14ac:dyDescent="0.4">
      <c r="A29" s="374" t="s">
        <v>316</v>
      </c>
      <c r="B29" s="374"/>
      <c r="C29" s="374"/>
      <c r="D29" s="100" t="s">
        <v>28</v>
      </c>
      <c r="E29" s="101" t="s">
        <v>123</v>
      </c>
      <c r="F29" s="102" t="s">
        <v>123</v>
      </c>
      <c r="G29" s="102" t="s">
        <v>123</v>
      </c>
      <c r="H29" s="103" t="s">
        <v>123</v>
      </c>
      <c r="I29" s="103" t="s">
        <v>123</v>
      </c>
      <c r="J29" s="103" t="s">
        <v>123</v>
      </c>
      <c r="K29" s="103" t="s">
        <v>123</v>
      </c>
      <c r="L29" s="104" t="s">
        <v>123</v>
      </c>
    </row>
    <row r="30" spans="1:12" ht="15" thickBot="1" x14ac:dyDescent="0.4">
      <c r="A30" s="371" t="s">
        <v>317</v>
      </c>
      <c r="B30" s="371"/>
      <c r="C30" s="371"/>
      <c r="D30" s="105" t="s">
        <v>52</v>
      </c>
      <c r="E30" s="96">
        <f>99100000/1000</f>
        <v>99100</v>
      </c>
      <c r="F30" s="106" t="s">
        <v>123</v>
      </c>
      <c r="G30" s="106" t="s">
        <v>123</v>
      </c>
      <c r="H30" s="98">
        <f>5874001870.2/1000</f>
        <v>5874001.8701999998</v>
      </c>
      <c r="I30" s="107">
        <v>-8206198</v>
      </c>
      <c r="J30" s="107" t="s">
        <v>123</v>
      </c>
      <c r="K30" s="107" t="s">
        <v>123</v>
      </c>
      <c r="L30" s="99">
        <f>E30+H30+I30</f>
        <v>-2233096.1298000002</v>
      </c>
    </row>
    <row r="31" spans="1:12" x14ac:dyDescent="0.35">
      <c r="A31" s="375" t="s">
        <v>318</v>
      </c>
      <c r="B31" s="375"/>
      <c r="C31" s="375"/>
      <c r="D31" s="108" t="s">
        <v>91</v>
      </c>
      <c r="E31" s="106" t="s">
        <v>123</v>
      </c>
      <c r="F31" s="106" t="s">
        <v>123</v>
      </c>
      <c r="G31" s="106" t="s">
        <v>123</v>
      </c>
      <c r="H31" s="107">
        <v>-26</v>
      </c>
      <c r="I31" s="107">
        <v>-2689913</v>
      </c>
      <c r="J31" s="107" t="s">
        <v>123</v>
      </c>
      <c r="K31" s="107" t="s">
        <v>123</v>
      </c>
      <c r="L31" s="104">
        <f>H31+I31</f>
        <v>-2689939</v>
      </c>
    </row>
    <row r="32" spans="1:12" x14ac:dyDescent="0.35">
      <c r="A32" s="371" t="s">
        <v>319</v>
      </c>
      <c r="B32" s="371"/>
      <c r="C32" s="371"/>
      <c r="D32" s="109" t="s">
        <v>95</v>
      </c>
      <c r="E32" s="102" t="s">
        <v>123</v>
      </c>
      <c r="F32" s="102" t="s">
        <v>123</v>
      </c>
      <c r="G32" s="102" t="s">
        <v>123</v>
      </c>
      <c r="H32" s="103" t="s">
        <v>123</v>
      </c>
      <c r="I32" s="103">
        <v>-2689913</v>
      </c>
      <c r="J32" s="103" t="s">
        <v>123</v>
      </c>
      <c r="K32" s="103" t="s">
        <v>123</v>
      </c>
      <c r="L32" s="104">
        <f>I32</f>
        <v>-2689913</v>
      </c>
    </row>
    <row r="33" spans="1:12" x14ac:dyDescent="0.35">
      <c r="A33" s="366" t="s">
        <v>320</v>
      </c>
      <c r="B33" s="366"/>
      <c r="C33" s="366"/>
      <c r="D33" s="110" t="s">
        <v>114</v>
      </c>
      <c r="E33" s="106" t="s">
        <v>123</v>
      </c>
      <c r="F33" s="106" t="s">
        <v>123</v>
      </c>
      <c r="G33" s="106" t="s">
        <v>123</v>
      </c>
      <c r="H33" s="107">
        <v>-26</v>
      </c>
      <c r="I33" s="107" t="s">
        <v>123</v>
      </c>
      <c r="J33" s="107" t="s">
        <v>123</v>
      </c>
      <c r="K33" s="107" t="s">
        <v>123</v>
      </c>
      <c r="L33" s="107">
        <f>H33</f>
        <v>-26</v>
      </c>
    </row>
    <row r="34" spans="1:12" x14ac:dyDescent="0.35">
      <c r="A34" s="363" t="s">
        <v>189</v>
      </c>
      <c r="B34" s="364"/>
      <c r="C34" s="365"/>
      <c r="D34" s="376"/>
      <c r="E34" s="102" t="s">
        <v>123</v>
      </c>
      <c r="F34" s="102" t="s">
        <v>123</v>
      </c>
      <c r="G34" s="102" t="s">
        <v>123</v>
      </c>
      <c r="H34" s="102" t="s">
        <v>123</v>
      </c>
      <c r="I34" s="103" t="s">
        <v>123</v>
      </c>
      <c r="J34" s="102" t="s">
        <v>123</v>
      </c>
      <c r="K34" s="102" t="s">
        <v>123</v>
      </c>
      <c r="L34" s="104" t="s">
        <v>123</v>
      </c>
    </row>
    <row r="35" spans="1:12" ht="28.5" customHeight="1" x14ac:dyDescent="0.35">
      <c r="A35" s="363" t="s">
        <v>321</v>
      </c>
      <c r="B35" s="364"/>
      <c r="C35" s="365"/>
      <c r="D35" s="111" t="s">
        <v>116</v>
      </c>
      <c r="E35" s="112" t="s">
        <v>123</v>
      </c>
      <c r="F35" s="113" t="s">
        <v>123</v>
      </c>
      <c r="G35" s="113" t="s">
        <v>123</v>
      </c>
      <c r="H35" s="103" t="s">
        <v>123</v>
      </c>
      <c r="I35" s="103" t="s">
        <v>123</v>
      </c>
      <c r="J35" s="103" t="s">
        <v>123</v>
      </c>
      <c r="K35" s="103" t="s">
        <v>123</v>
      </c>
      <c r="L35" s="104" t="s">
        <v>123</v>
      </c>
    </row>
    <row r="36" spans="1:12" ht="27.65" customHeight="1" thickBot="1" x14ac:dyDescent="0.4">
      <c r="A36" s="363" t="s">
        <v>322</v>
      </c>
      <c r="B36" s="364"/>
      <c r="C36" s="365"/>
      <c r="D36" s="114" t="s">
        <v>118</v>
      </c>
      <c r="E36" s="115" t="s">
        <v>123</v>
      </c>
      <c r="F36" s="115" t="s">
        <v>123</v>
      </c>
      <c r="G36" s="115" t="s">
        <v>123</v>
      </c>
      <c r="H36" s="115" t="s">
        <v>123</v>
      </c>
      <c r="I36" s="116" t="s">
        <v>123</v>
      </c>
      <c r="J36" s="115" t="s">
        <v>123</v>
      </c>
      <c r="K36" s="115" t="s">
        <v>123</v>
      </c>
      <c r="L36" s="117" t="s">
        <v>123</v>
      </c>
    </row>
    <row r="37" spans="1:12" ht="22.5" customHeight="1" x14ac:dyDescent="0.35">
      <c r="A37" s="371" t="s">
        <v>323</v>
      </c>
      <c r="B37" s="371"/>
      <c r="C37" s="371"/>
      <c r="D37" s="118" t="s">
        <v>324</v>
      </c>
      <c r="E37" s="119" t="s">
        <v>123</v>
      </c>
      <c r="F37" s="120" t="s">
        <v>123</v>
      </c>
      <c r="G37" s="120" t="s">
        <v>123</v>
      </c>
      <c r="H37" s="107">
        <v>-26</v>
      </c>
      <c r="I37" s="121" t="s">
        <v>123</v>
      </c>
      <c r="J37" s="121" t="s">
        <v>123</v>
      </c>
      <c r="K37" s="121" t="s">
        <v>123</v>
      </c>
      <c r="L37" s="107">
        <f>H37</f>
        <v>-26</v>
      </c>
    </row>
    <row r="38" spans="1:12" ht="28.25" customHeight="1" x14ac:dyDescent="0.35">
      <c r="A38" s="371" t="s">
        <v>325</v>
      </c>
      <c r="B38" s="371"/>
      <c r="C38" s="371"/>
      <c r="D38" s="111" t="s">
        <v>326</v>
      </c>
      <c r="E38" s="112" t="s">
        <v>123</v>
      </c>
      <c r="F38" s="113" t="s">
        <v>123</v>
      </c>
      <c r="G38" s="113" t="s">
        <v>123</v>
      </c>
      <c r="H38" s="103" t="s">
        <v>123</v>
      </c>
      <c r="I38" s="103" t="s">
        <v>123</v>
      </c>
      <c r="J38" s="103" t="s">
        <v>123</v>
      </c>
      <c r="K38" s="103" t="s">
        <v>123</v>
      </c>
      <c r="L38" s="104" t="s">
        <v>123</v>
      </c>
    </row>
    <row r="39" spans="1:12" x14ac:dyDescent="0.35">
      <c r="A39" s="371" t="s">
        <v>327</v>
      </c>
      <c r="B39" s="371"/>
      <c r="C39" s="371"/>
      <c r="D39" s="111" t="s">
        <v>328</v>
      </c>
      <c r="E39" s="112" t="s">
        <v>123</v>
      </c>
      <c r="F39" s="113" t="s">
        <v>123</v>
      </c>
      <c r="G39" s="113" t="s">
        <v>123</v>
      </c>
      <c r="H39" s="103" t="s">
        <v>123</v>
      </c>
      <c r="I39" s="103" t="s">
        <v>123</v>
      </c>
      <c r="J39" s="103" t="s">
        <v>123</v>
      </c>
      <c r="K39" s="103" t="s">
        <v>123</v>
      </c>
      <c r="L39" s="104" t="s">
        <v>123</v>
      </c>
    </row>
    <row r="40" spans="1:12" x14ac:dyDescent="0.35">
      <c r="A40" s="371" t="s">
        <v>329</v>
      </c>
      <c r="B40" s="371"/>
      <c r="C40" s="371"/>
      <c r="D40" s="111" t="s">
        <v>330</v>
      </c>
      <c r="E40" s="102" t="s">
        <v>123</v>
      </c>
      <c r="F40" s="102" t="s">
        <v>123</v>
      </c>
      <c r="G40" s="102" t="s">
        <v>123</v>
      </c>
      <c r="H40" s="102" t="s">
        <v>123</v>
      </c>
      <c r="I40" s="103" t="s">
        <v>123</v>
      </c>
      <c r="J40" s="102" t="s">
        <v>123</v>
      </c>
      <c r="K40" s="102" t="s">
        <v>123</v>
      </c>
      <c r="L40" s="104" t="s">
        <v>123</v>
      </c>
    </row>
    <row r="41" spans="1:12" x14ac:dyDescent="0.35">
      <c r="A41" s="371" t="s">
        <v>331</v>
      </c>
      <c r="B41" s="371"/>
      <c r="C41" s="371"/>
      <c r="D41" s="111" t="s">
        <v>332</v>
      </c>
      <c r="E41" s="102" t="s">
        <v>123</v>
      </c>
      <c r="F41" s="102" t="s">
        <v>123</v>
      </c>
      <c r="G41" s="102" t="s">
        <v>123</v>
      </c>
      <c r="H41" s="102" t="s">
        <v>123</v>
      </c>
      <c r="I41" s="103" t="s">
        <v>123</v>
      </c>
      <c r="J41" s="103" t="s">
        <v>123</v>
      </c>
      <c r="K41" s="103" t="s">
        <v>123</v>
      </c>
      <c r="L41" s="104" t="s">
        <v>123</v>
      </c>
    </row>
    <row r="42" spans="1:12" x14ac:dyDescent="0.35">
      <c r="A42" s="371" t="s">
        <v>333</v>
      </c>
      <c r="B42" s="371"/>
      <c r="C42" s="371"/>
      <c r="D42" s="122" t="s">
        <v>334</v>
      </c>
      <c r="E42" s="123" t="s">
        <v>123</v>
      </c>
      <c r="F42" s="124" t="s">
        <v>123</v>
      </c>
      <c r="G42" s="124" t="s">
        <v>123</v>
      </c>
      <c r="H42" s="125" t="s">
        <v>123</v>
      </c>
      <c r="I42" s="125" t="s">
        <v>123</v>
      </c>
      <c r="J42" s="125" t="s">
        <v>123</v>
      </c>
      <c r="K42" s="125" t="s">
        <v>123</v>
      </c>
      <c r="L42" s="126" t="s">
        <v>123</v>
      </c>
    </row>
    <row r="43" spans="1:12" ht="21.65" customHeight="1" x14ac:dyDescent="0.35">
      <c r="A43" s="371" t="s">
        <v>335</v>
      </c>
      <c r="B43" s="371"/>
      <c r="C43" s="371"/>
      <c r="D43" s="111" t="s">
        <v>336</v>
      </c>
      <c r="E43" s="123" t="s">
        <v>123</v>
      </c>
      <c r="F43" s="123" t="s">
        <v>123</v>
      </c>
      <c r="G43" s="123" t="s">
        <v>123</v>
      </c>
      <c r="H43" s="123" t="s">
        <v>123</v>
      </c>
      <c r="I43" s="123" t="s">
        <v>123</v>
      </c>
      <c r="J43" s="123" t="s">
        <v>123</v>
      </c>
      <c r="K43" s="123" t="s">
        <v>123</v>
      </c>
      <c r="L43" s="104" t="s">
        <v>123</v>
      </c>
    </row>
    <row r="44" spans="1:12" x14ac:dyDescent="0.35">
      <c r="A44" s="366" t="s">
        <v>337</v>
      </c>
      <c r="B44" s="366"/>
      <c r="C44" s="366"/>
      <c r="D44" s="127" t="s">
        <v>120</v>
      </c>
      <c r="E44" s="128" t="s">
        <v>123</v>
      </c>
      <c r="F44" s="129" t="s">
        <v>123</v>
      </c>
      <c r="G44" s="129" t="s">
        <v>123</v>
      </c>
      <c r="H44" s="107" t="s">
        <v>123</v>
      </c>
      <c r="I44" s="107" t="s">
        <v>123</v>
      </c>
      <c r="J44" s="107" t="s">
        <v>123</v>
      </c>
      <c r="K44" s="107" t="s">
        <v>123</v>
      </c>
      <c r="L44" s="104" t="s">
        <v>123</v>
      </c>
    </row>
    <row r="45" spans="1:12" x14ac:dyDescent="0.35">
      <c r="A45" s="363" t="s">
        <v>189</v>
      </c>
      <c r="B45" s="364"/>
      <c r="C45" s="365"/>
      <c r="D45" s="111"/>
      <c r="E45" s="112" t="s">
        <v>123</v>
      </c>
      <c r="F45" s="113" t="s">
        <v>123</v>
      </c>
      <c r="G45" s="113" t="s">
        <v>123</v>
      </c>
      <c r="H45" s="103" t="s">
        <v>123</v>
      </c>
      <c r="I45" s="103" t="s">
        <v>123</v>
      </c>
      <c r="J45" s="103" t="s">
        <v>123</v>
      </c>
      <c r="K45" s="103" t="s">
        <v>123</v>
      </c>
      <c r="L45" s="104" t="s">
        <v>123</v>
      </c>
    </row>
    <row r="46" spans="1:12" x14ac:dyDescent="0.35">
      <c r="A46" s="363" t="s">
        <v>338</v>
      </c>
      <c r="B46" s="364"/>
      <c r="C46" s="365"/>
      <c r="D46" s="111" t="s">
        <v>126</v>
      </c>
      <c r="E46" s="112" t="s">
        <v>123</v>
      </c>
      <c r="F46" s="113" t="s">
        <v>123</v>
      </c>
      <c r="G46" s="113" t="s">
        <v>123</v>
      </c>
      <c r="H46" s="103" t="s">
        <v>123</v>
      </c>
      <c r="I46" s="103" t="s">
        <v>123</v>
      </c>
      <c r="J46" s="103" t="s">
        <v>123</v>
      </c>
      <c r="K46" s="103" t="s">
        <v>123</v>
      </c>
      <c r="L46" s="104" t="s">
        <v>123</v>
      </c>
    </row>
    <row r="47" spans="1:12" x14ac:dyDescent="0.35">
      <c r="A47" s="363" t="s">
        <v>189</v>
      </c>
      <c r="B47" s="364"/>
      <c r="C47" s="365"/>
      <c r="D47" s="111"/>
      <c r="E47" s="112" t="s">
        <v>123</v>
      </c>
      <c r="F47" s="113" t="s">
        <v>123</v>
      </c>
      <c r="G47" s="113" t="s">
        <v>123</v>
      </c>
      <c r="H47" s="103" t="s">
        <v>123</v>
      </c>
      <c r="I47" s="103" t="s">
        <v>123</v>
      </c>
      <c r="J47" s="103" t="s">
        <v>123</v>
      </c>
      <c r="K47" s="103" t="s">
        <v>123</v>
      </c>
      <c r="L47" s="104" t="s">
        <v>123</v>
      </c>
    </row>
    <row r="48" spans="1:12" x14ac:dyDescent="0.35">
      <c r="A48" s="367" t="s">
        <v>339</v>
      </c>
      <c r="B48" s="367"/>
      <c r="C48" s="367"/>
      <c r="D48" s="111"/>
      <c r="E48" s="112" t="s">
        <v>123</v>
      </c>
      <c r="F48" s="113" t="s">
        <v>123</v>
      </c>
      <c r="G48" s="113" t="s">
        <v>123</v>
      </c>
      <c r="H48" s="103" t="s">
        <v>123</v>
      </c>
      <c r="I48" s="103" t="s">
        <v>123</v>
      </c>
      <c r="J48" s="103" t="s">
        <v>123</v>
      </c>
      <c r="K48" s="103" t="s">
        <v>123</v>
      </c>
      <c r="L48" s="104" t="s">
        <v>123</v>
      </c>
    </row>
    <row r="49" spans="1:12" x14ac:dyDescent="0.35">
      <c r="A49" s="367" t="s">
        <v>340</v>
      </c>
      <c r="B49" s="367"/>
      <c r="C49" s="367"/>
      <c r="D49" s="111"/>
      <c r="E49" s="112" t="s">
        <v>123</v>
      </c>
      <c r="F49" s="113" t="s">
        <v>123</v>
      </c>
      <c r="G49" s="113" t="s">
        <v>123</v>
      </c>
      <c r="H49" s="103" t="s">
        <v>123</v>
      </c>
      <c r="I49" s="103" t="s">
        <v>123</v>
      </c>
      <c r="J49" s="103" t="s">
        <v>123</v>
      </c>
      <c r="K49" s="103" t="s">
        <v>123</v>
      </c>
      <c r="L49" s="104" t="s">
        <v>123</v>
      </c>
    </row>
    <row r="50" spans="1:12" x14ac:dyDescent="0.35">
      <c r="A50" s="367" t="s">
        <v>341</v>
      </c>
      <c r="B50" s="367"/>
      <c r="C50" s="367"/>
      <c r="D50" s="111"/>
      <c r="E50" s="112" t="s">
        <v>123</v>
      </c>
      <c r="F50" s="113" t="s">
        <v>123</v>
      </c>
      <c r="G50" s="113" t="s">
        <v>123</v>
      </c>
      <c r="H50" s="103" t="s">
        <v>123</v>
      </c>
      <c r="I50" s="103" t="s">
        <v>123</v>
      </c>
      <c r="J50" s="103" t="s">
        <v>123</v>
      </c>
      <c r="K50" s="103" t="s">
        <v>123</v>
      </c>
      <c r="L50" s="104" t="s">
        <v>123</v>
      </c>
    </row>
    <row r="51" spans="1:12" x14ac:dyDescent="0.35">
      <c r="A51" s="367" t="s">
        <v>342</v>
      </c>
      <c r="B51" s="367"/>
      <c r="C51" s="367"/>
      <c r="D51" s="111" t="s">
        <v>128</v>
      </c>
      <c r="E51" s="112" t="s">
        <v>123</v>
      </c>
      <c r="F51" s="113" t="s">
        <v>123</v>
      </c>
      <c r="G51" s="113" t="s">
        <v>123</v>
      </c>
      <c r="H51" s="103" t="s">
        <v>123</v>
      </c>
      <c r="I51" s="103" t="s">
        <v>123</v>
      </c>
      <c r="J51" s="103" t="s">
        <v>123</v>
      </c>
      <c r="K51" s="103" t="s">
        <v>123</v>
      </c>
      <c r="L51" s="104" t="s">
        <v>123</v>
      </c>
    </row>
    <row r="52" spans="1:12" x14ac:dyDescent="0.35">
      <c r="A52" s="367" t="s">
        <v>343</v>
      </c>
      <c r="B52" s="367"/>
      <c r="C52" s="367"/>
      <c r="D52" s="111" t="s">
        <v>129</v>
      </c>
      <c r="E52" s="112" t="s">
        <v>123</v>
      </c>
      <c r="F52" s="113" t="s">
        <v>123</v>
      </c>
      <c r="G52" s="113" t="s">
        <v>123</v>
      </c>
      <c r="H52" s="103" t="s">
        <v>123</v>
      </c>
      <c r="I52" s="103" t="s">
        <v>123</v>
      </c>
      <c r="J52" s="103" t="s">
        <v>123</v>
      </c>
      <c r="K52" s="103" t="s">
        <v>123</v>
      </c>
      <c r="L52" s="104" t="s">
        <v>123</v>
      </c>
    </row>
    <row r="53" spans="1:12" x14ac:dyDescent="0.35">
      <c r="A53" s="367" t="s">
        <v>344</v>
      </c>
      <c r="B53" s="367"/>
      <c r="C53" s="367"/>
      <c r="D53" s="111" t="s">
        <v>131</v>
      </c>
      <c r="E53" s="112" t="s">
        <v>123</v>
      </c>
      <c r="F53" s="113" t="s">
        <v>123</v>
      </c>
      <c r="G53" s="113" t="s">
        <v>123</v>
      </c>
      <c r="H53" s="103" t="s">
        <v>123</v>
      </c>
      <c r="I53" s="103" t="s">
        <v>123</v>
      </c>
      <c r="J53" s="103" t="s">
        <v>123</v>
      </c>
      <c r="K53" s="103" t="s">
        <v>123</v>
      </c>
      <c r="L53" s="104" t="s">
        <v>123</v>
      </c>
    </row>
    <row r="54" spans="1:12" ht="23.75" customHeight="1" x14ac:dyDescent="0.35">
      <c r="A54" s="367" t="s">
        <v>345</v>
      </c>
      <c r="B54" s="367"/>
      <c r="C54" s="367"/>
      <c r="D54" s="111" t="s">
        <v>133</v>
      </c>
      <c r="E54" s="112" t="s">
        <v>123</v>
      </c>
      <c r="F54" s="113" t="s">
        <v>123</v>
      </c>
      <c r="G54" s="113" t="s">
        <v>123</v>
      </c>
      <c r="H54" s="103" t="s">
        <v>123</v>
      </c>
      <c r="I54" s="103" t="s">
        <v>123</v>
      </c>
      <c r="J54" s="103" t="s">
        <v>123</v>
      </c>
      <c r="K54" s="103" t="s">
        <v>123</v>
      </c>
      <c r="L54" s="104" t="s">
        <v>123</v>
      </c>
    </row>
    <row r="55" spans="1:12" x14ac:dyDescent="0.35">
      <c r="A55" s="367" t="s">
        <v>346</v>
      </c>
      <c r="B55" s="367"/>
      <c r="C55" s="367"/>
      <c r="D55" s="111" t="s">
        <v>135</v>
      </c>
      <c r="E55" s="112" t="s">
        <v>123</v>
      </c>
      <c r="F55" s="113" t="s">
        <v>123</v>
      </c>
      <c r="G55" s="113" t="s">
        <v>123</v>
      </c>
      <c r="H55" s="103" t="s">
        <v>123</v>
      </c>
      <c r="I55" s="103" t="s">
        <v>123</v>
      </c>
      <c r="J55" s="103" t="s">
        <v>123</v>
      </c>
      <c r="K55" s="103" t="s">
        <v>123</v>
      </c>
      <c r="L55" s="104" t="s">
        <v>123</v>
      </c>
    </row>
    <row r="56" spans="1:12" x14ac:dyDescent="0.35">
      <c r="A56" s="367" t="s">
        <v>347</v>
      </c>
      <c r="B56" s="367"/>
      <c r="C56" s="367"/>
      <c r="D56" s="111" t="s">
        <v>137</v>
      </c>
      <c r="E56" s="112" t="s">
        <v>123</v>
      </c>
      <c r="F56" s="113" t="s">
        <v>123</v>
      </c>
      <c r="G56" s="113" t="s">
        <v>123</v>
      </c>
      <c r="H56" s="103" t="s">
        <v>123</v>
      </c>
      <c r="I56" s="103" t="s">
        <v>123</v>
      </c>
      <c r="J56" s="103" t="s">
        <v>123</v>
      </c>
      <c r="K56" s="103" t="s">
        <v>123</v>
      </c>
      <c r="L56" s="104" t="s">
        <v>123</v>
      </c>
    </row>
    <row r="57" spans="1:12" x14ac:dyDescent="0.35">
      <c r="A57" s="367" t="s">
        <v>348</v>
      </c>
      <c r="B57" s="367"/>
      <c r="C57" s="367"/>
      <c r="D57" s="111" t="s">
        <v>138</v>
      </c>
      <c r="E57" s="112" t="s">
        <v>123</v>
      </c>
      <c r="F57" s="113" t="s">
        <v>123</v>
      </c>
      <c r="G57" s="113" t="s">
        <v>123</v>
      </c>
      <c r="H57" s="103" t="s">
        <v>123</v>
      </c>
      <c r="I57" s="103" t="s">
        <v>123</v>
      </c>
      <c r="J57" s="103" t="s">
        <v>123</v>
      </c>
      <c r="K57" s="103" t="s">
        <v>123</v>
      </c>
      <c r="L57" s="104" t="s">
        <v>123</v>
      </c>
    </row>
    <row r="58" spans="1:12" ht="22.5" customHeight="1" x14ac:dyDescent="0.35">
      <c r="A58" s="367" t="s">
        <v>349</v>
      </c>
      <c r="B58" s="367"/>
      <c r="C58" s="367"/>
      <c r="D58" s="111" t="s">
        <v>140</v>
      </c>
      <c r="E58" s="112" t="s">
        <v>123</v>
      </c>
      <c r="F58" s="113" t="s">
        <v>123</v>
      </c>
      <c r="G58" s="113" t="s">
        <v>123</v>
      </c>
      <c r="H58" s="103" t="s">
        <v>123</v>
      </c>
      <c r="I58" s="103" t="s">
        <v>123</v>
      </c>
      <c r="J58" s="103" t="s">
        <v>123</v>
      </c>
      <c r="K58" s="103" t="s">
        <v>123</v>
      </c>
      <c r="L58" s="104" t="s">
        <v>123</v>
      </c>
    </row>
    <row r="59" spans="1:12" ht="24" customHeight="1" x14ac:dyDescent="0.35">
      <c r="A59" s="367" t="s">
        <v>350</v>
      </c>
      <c r="B59" s="367"/>
      <c r="C59" s="367"/>
      <c r="D59" s="111" t="s">
        <v>142</v>
      </c>
      <c r="E59" s="112" t="s">
        <v>123</v>
      </c>
      <c r="F59" s="113" t="s">
        <v>123</v>
      </c>
      <c r="G59" s="113" t="s">
        <v>123</v>
      </c>
      <c r="H59" s="103" t="s">
        <v>123</v>
      </c>
      <c r="I59" s="103" t="s">
        <v>123</v>
      </c>
      <c r="J59" s="103" t="s">
        <v>123</v>
      </c>
      <c r="K59" s="103" t="s">
        <v>123</v>
      </c>
      <c r="L59" s="104" t="s">
        <v>123</v>
      </c>
    </row>
    <row r="60" spans="1:12" ht="27" customHeight="1" thickBot="1" x14ac:dyDescent="0.4">
      <c r="A60" s="372" t="s">
        <v>351</v>
      </c>
      <c r="B60" s="372"/>
      <c r="C60" s="372"/>
      <c r="D60" s="127" t="s">
        <v>147</v>
      </c>
      <c r="E60" s="96">
        <f>99100000/1000</f>
        <v>99100</v>
      </c>
      <c r="F60" s="128" t="s">
        <v>123</v>
      </c>
      <c r="G60" s="128" t="s">
        <v>123</v>
      </c>
      <c r="H60" s="128">
        <f>5873998185.2/1000</f>
        <v>5873998.1852000002</v>
      </c>
      <c r="I60" s="128">
        <f>-10896111</f>
        <v>-10896111</v>
      </c>
      <c r="J60" s="128" t="s">
        <v>123</v>
      </c>
      <c r="K60" s="128" t="s">
        <v>123</v>
      </c>
      <c r="L60" s="104">
        <f>E60+H60+I60</f>
        <v>-4923012.8147999998</v>
      </c>
    </row>
    <row r="61" spans="1:12" x14ac:dyDescent="0.35">
      <c r="A61" s="367" t="s">
        <v>316</v>
      </c>
      <c r="B61" s="367"/>
      <c r="C61" s="367"/>
      <c r="D61" s="111" t="s">
        <v>352</v>
      </c>
      <c r="E61" s="112" t="s">
        <v>123</v>
      </c>
      <c r="F61" s="113" t="s">
        <v>123</v>
      </c>
      <c r="G61" s="113" t="s">
        <v>123</v>
      </c>
      <c r="H61" s="101" t="s">
        <v>123</v>
      </c>
      <c r="I61" s="101" t="s">
        <v>123</v>
      </c>
      <c r="J61" s="101" t="s">
        <v>123</v>
      </c>
      <c r="K61" s="101" t="s">
        <v>123</v>
      </c>
      <c r="L61" s="104" t="s">
        <v>123</v>
      </c>
    </row>
    <row r="62" spans="1:12" ht="15" thickBot="1" x14ac:dyDescent="0.4">
      <c r="A62" s="368" t="s">
        <v>353</v>
      </c>
      <c r="B62" s="369"/>
      <c r="C62" s="370"/>
      <c r="D62" s="130" t="s">
        <v>166</v>
      </c>
      <c r="E62" s="96">
        <f>99100000/1000</f>
        <v>99100</v>
      </c>
      <c r="F62" s="96" t="s">
        <v>123</v>
      </c>
      <c r="G62" s="96" t="s">
        <v>123</v>
      </c>
      <c r="H62" s="96">
        <f>H60</f>
        <v>5873998.1852000002</v>
      </c>
      <c r="I62" s="96">
        <f>I60</f>
        <v>-10896111</v>
      </c>
      <c r="J62" s="96" t="s">
        <v>123</v>
      </c>
      <c r="K62" s="96" t="s">
        <v>123</v>
      </c>
      <c r="L62" s="117">
        <f>L60</f>
        <v>-4923012.8147999998</v>
      </c>
    </row>
    <row r="63" spans="1:12" x14ac:dyDescent="0.35">
      <c r="A63" s="368" t="s">
        <v>354</v>
      </c>
      <c r="B63" s="369"/>
      <c r="C63" s="370"/>
      <c r="D63" s="131" t="s">
        <v>355</v>
      </c>
      <c r="E63" s="132">
        <v>0</v>
      </c>
      <c r="F63" s="132" t="s">
        <v>123</v>
      </c>
      <c r="G63" s="132" t="s">
        <v>123</v>
      </c>
      <c r="H63" s="133">
        <v>-53</v>
      </c>
      <c r="I63" s="133">
        <v>-4875062</v>
      </c>
      <c r="J63" s="134" t="s">
        <v>123</v>
      </c>
      <c r="K63" s="134" t="s">
        <v>123</v>
      </c>
      <c r="L63" s="135">
        <f>H63+I63</f>
        <v>-4875115</v>
      </c>
    </row>
    <row r="64" spans="1:12" x14ac:dyDescent="0.35">
      <c r="A64" s="363" t="s">
        <v>319</v>
      </c>
      <c r="B64" s="364"/>
      <c r="C64" s="365"/>
      <c r="D64" s="111" t="s">
        <v>356</v>
      </c>
      <c r="E64" s="136" t="s">
        <v>123</v>
      </c>
      <c r="F64" s="137" t="s">
        <v>123</v>
      </c>
      <c r="G64" s="137" t="s">
        <v>123</v>
      </c>
      <c r="H64" s="138" t="s">
        <v>123</v>
      </c>
      <c r="I64" s="138">
        <v>-4875062</v>
      </c>
      <c r="J64" s="138" t="s">
        <v>123</v>
      </c>
      <c r="K64" s="138" t="s">
        <v>123</v>
      </c>
      <c r="L64" s="139">
        <f>I64</f>
        <v>-4875062</v>
      </c>
    </row>
    <row r="65" spans="1:12" x14ac:dyDescent="0.35">
      <c r="A65" s="366" t="s">
        <v>357</v>
      </c>
      <c r="B65" s="366"/>
      <c r="C65" s="366"/>
      <c r="D65" s="127" t="s">
        <v>358</v>
      </c>
      <c r="E65" s="140" t="s">
        <v>123</v>
      </c>
      <c r="F65" s="141" t="s">
        <v>123</v>
      </c>
      <c r="G65" s="141" t="s">
        <v>123</v>
      </c>
      <c r="H65" s="142">
        <v>-53</v>
      </c>
      <c r="I65" s="143" t="s">
        <v>123</v>
      </c>
      <c r="J65" s="142" t="s">
        <v>123</v>
      </c>
      <c r="K65" s="142" t="s">
        <v>123</v>
      </c>
      <c r="L65" s="139">
        <f>H65</f>
        <v>-53</v>
      </c>
    </row>
    <row r="66" spans="1:12" x14ac:dyDescent="0.35">
      <c r="A66" s="363" t="s">
        <v>189</v>
      </c>
      <c r="B66" s="364"/>
      <c r="C66" s="365"/>
      <c r="D66" s="122"/>
      <c r="E66" s="123" t="s">
        <v>123</v>
      </c>
      <c r="F66" s="124" t="s">
        <v>123</v>
      </c>
      <c r="G66" s="124" t="s">
        <v>123</v>
      </c>
      <c r="H66" s="144"/>
      <c r="I66" s="144"/>
      <c r="J66" s="144"/>
      <c r="K66" s="144"/>
      <c r="L66" s="145"/>
    </row>
    <row r="67" spans="1:12" ht="27" customHeight="1" x14ac:dyDescent="0.35">
      <c r="A67" s="363" t="s">
        <v>321</v>
      </c>
      <c r="B67" s="364"/>
      <c r="C67" s="365"/>
      <c r="D67" s="111" t="s">
        <v>359</v>
      </c>
      <c r="E67" s="112" t="s">
        <v>123</v>
      </c>
      <c r="F67" s="113" t="s">
        <v>123</v>
      </c>
      <c r="G67" s="113" t="s">
        <v>123</v>
      </c>
      <c r="H67" s="138"/>
      <c r="I67" s="138"/>
      <c r="J67" s="138"/>
      <c r="K67" s="138"/>
      <c r="L67" s="139"/>
    </row>
    <row r="68" spans="1:12" ht="28.5" customHeight="1" x14ac:dyDescent="0.35">
      <c r="A68" s="363" t="s">
        <v>322</v>
      </c>
      <c r="B68" s="364"/>
      <c r="C68" s="365"/>
      <c r="D68" s="122" t="s">
        <v>360</v>
      </c>
      <c r="E68" s="123" t="s">
        <v>123</v>
      </c>
      <c r="F68" s="124" t="s">
        <v>123</v>
      </c>
      <c r="G68" s="124" t="s">
        <v>123</v>
      </c>
      <c r="H68" s="144"/>
      <c r="I68" s="144"/>
      <c r="J68" s="144"/>
      <c r="K68" s="144"/>
      <c r="L68" s="145"/>
    </row>
    <row r="69" spans="1:12" ht="21.65" customHeight="1" x14ac:dyDescent="0.35">
      <c r="A69" s="371" t="s">
        <v>323</v>
      </c>
      <c r="B69" s="371"/>
      <c r="C69" s="371"/>
      <c r="D69" s="122" t="s">
        <v>361</v>
      </c>
      <c r="E69" s="146" t="s">
        <v>123</v>
      </c>
      <c r="F69" s="146" t="s">
        <v>123</v>
      </c>
      <c r="G69" s="146" t="s">
        <v>123</v>
      </c>
      <c r="H69" s="147">
        <v>-53</v>
      </c>
      <c r="I69" s="147" t="s">
        <v>123</v>
      </c>
      <c r="J69" s="147" t="s">
        <v>123</v>
      </c>
      <c r="K69" s="147" t="s">
        <v>123</v>
      </c>
      <c r="L69" s="145">
        <f>-53270.74/1000</f>
        <v>-53.270739999999996</v>
      </c>
    </row>
    <row r="70" spans="1:12" ht="34.5" customHeight="1" x14ac:dyDescent="0.35">
      <c r="A70" s="363" t="s">
        <v>325</v>
      </c>
      <c r="B70" s="364"/>
      <c r="C70" s="365"/>
      <c r="D70" s="111" t="s">
        <v>362</v>
      </c>
      <c r="E70" s="112" t="s">
        <v>123</v>
      </c>
      <c r="F70" s="113" t="s">
        <v>123</v>
      </c>
      <c r="G70" s="113" t="s">
        <v>123</v>
      </c>
      <c r="H70" s="103"/>
      <c r="I70" s="103"/>
      <c r="J70" s="103"/>
      <c r="K70" s="103"/>
      <c r="L70" s="104"/>
    </row>
    <row r="71" spans="1:12" x14ac:dyDescent="0.35">
      <c r="A71" s="363" t="s">
        <v>327</v>
      </c>
      <c r="B71" s="364"/>
      <c r="C71" s="365"/>
      <c r="D71" s="111" t="s">
        <v>363</v>
      </c>
      <c r="E71" s="112" t="s">
        <v>123</v>
      </c>
      <c r="F71" s="113" t="s">
        <v>123</v>
      </c>
      <c r="G71" s="113" t="s">
        <v>123</v>
      </c>
      <c r="H71" s="103"/>
      <c r="I71" s="103"/>
      <c r="J71" s="103"/>
      <c r="K71" s="103"/>
      <c r="L71" s="104"/>
    </row>
    <row r="72" spans="1:12" x14ac:dyDescent="0.35">
      <c r="A72" s="363" t="s">
        <v>364</v>
      </c>
      <c r="B72" s="364"/>
      <c r="C72" s="365"/>
      <c r="D72" s="111" t="s">
        <v>365</v>
      </c>
      <c r="E72" s="112" t="s">
        <v>123</v>
      </c>
      <c r="F72" s="113" t="s">
        <v>123</v>
      </c>
      <c r="G72" s="113" t="s">
        <v>123</v>
      </c>
      <c r="H72" s="103"/>
      <c r="I72" s="103"/>
      <c r="J72" s="103"/>
      <c r="K72" s="103"/>
      <c r="L72" s="104"/>
    </row>
    <row r="73" spans="1:12" x14ac:dyDescent="0.35">
      <c r="A73" s="363" t="s">
        <v>331</v>
      </c>
      <c r="B73" s="364"/>
      <c r="C73" s="365"/>
      <c r="D73" s="111" t="s">
        <v>366</v>
      </c>
      <c r="E73" s="112" t="s">
        <v>123</v>
      </c>
      <c r="F73" s="113" t="s">
        <v>123</v>
      </c>
      <c r="G73" s="113" t="s">
        <v>123</v>
      </c>
      <c r="H73" s="103"/>
      <c r="I73" s="103"/>
      <c r="J73" s="103"/>
      <c r="K73" s="103"/>
      <c r="L73" s="104"/>
    </row>
    <row r="74" spans="1:12" x14ac:dyDescent="0.35">
      <c r="A74" s="367" t="s">
        <v>367</v>
      </c>
      <c r="B74" s="367"/>
      <c r="C74" s="367"/>
      <c r="D74" s="111" t="s">
        <v>368</v>
      </c>
      <c r="E74" s="112" t="s">
        <v>123</v>
      </c>
      <c r="F74" s="113" t="s">
        <v>123</v>
      </c>
      <c r="G74" s="113" t="s">
        <v>123</v>
      </c>
      <c r="H74" s="103"/>
      <c r="I74" s="103"/>
      <c r="J74" s="103"/>
      <c r="K74" s="103"/>
      <c r="L74" s="104"/>
    </row>
    <row r="75" spans="1:12" x14ac:dyDescent="0.35">
      <c r="A75" s="367" t="s">
        <v>369</v>
      </c>
      <c r="B75" s="367"/>
      <c r="C75" s="367"/>
      <c r="D75" s="111" t="s">
        <v>370</v>
      </c>
      <c r="E75" s="112" t="s">
        <v>123</v>
      </c>
      <c r="F75" s="113" t="s">
        <v>123</v>
      </c>
      <c r="G75" s="113" t="s">
        <v>123</v>
      </c>
      <c r="H75" s="103"/>
      <c r="I75" s="103"/>
      <c r="J75" s="103"/>
      <c r="K75" s="103"/>
      <c r="L75" s="104"/>
    </row>
    <row r="76" spans="1:12" x14ac:dyDescent="0.35">
      <c r="A76" s="368" t="s">
        <v>371</v>
      </c>
      <c r="B76" s="369"/>
      <c r="C76" s="370"/>
      <c r="D76" s="127" t="s">
        <v>372</v>
      </c>
      <c r="E76" s="128">
        <v>0</v>
      </c>
      <c r="F76" s="128" t="s">
        <v>123</v>
      </c>
      <c r="G76" s="128" t="s">
        <v>123</v>
      </c>
      <c r="H76" s="128">
        <v>0</v>
      </c>
      <c r="I76" s="128"/>
      <c r="J76" s="128"/>
      <c r="K76" s="128"/>
      <c r="L76" s="104"/>
    </row>
    <row r="77" spans="1:12" x14ac:dyDescent="0.35">
      <c r="A77" s="363" t="s">
        <v>189</v>
      </c>
      <c r="B77" s="364"/>
      <c r="C77" s="365"/>
      <c r="D77" s="111"/>
      <c r="E77" s="112" t="s">
        <v>123</v>
      </c>
      <c r="F77" s="113" t="s">
        <v>123</v>
      </c>
      <c r="G77" s="113" t="s">
        <v>123</v>
      </c>
      <c r="H77" s="103"/>
      <c r="I77" s="103"/>
      <c r="J77" s="103"/>
      <c r="K77" s="103"/>
      <c r="L77" s="104"/>
    </row>
    <row r="78" spans="1:12" x14ac:dyDescent="0.35">
      <c r="A78" s="363" t="s">
        <v>373</v>
      </c>
      <c r="B78" s="364"/>
      <c r="C78" s="365"/>
      <c r="D78" s="111" t="s">
        <v>374</v>
      </c>
      <c r="E78" s="112" t="s">
        <v>123</v>
      </c>
      <c r="F78" s="113" t="s">
        <v>123</v>
      </c>
      <c r="G78" s="113" t="s">
        <v>123</v>
      </c>
      <c r="H78" s="103"/>
      <c r="I78" s="103"/>
      <c r="J78" s="103"/>
      <c r="K78" s="103"/>
      <c r="L78" s="104"/>
    </row>
    <row r="79" spans="1:12" x14ac:dyDescent="0.35">
      <c r="A79" s="363" t="s">
        <v>189</v>
      </c>
      <c r="B79" s="364"/>
      <c r="C79" s="365"/>
      <c r="D79" s="111"/>
      <c r="E79" s="112" t="s">
        <v>123</v>
      </c>
      <c r="F79" s="113" t="s">
        <v>123</v>
      </c>
      <c r="G79" s="113" t="s">
        <v>123</v>
      </c>
      <c r="H79" s="103"/>
      <c r="I79" s="103"/>
      <c r="J79" s="103"/>
      <c r="K79" s="103"/>
      <c r="L79" s="104"/>
    </row>
    <row r="80" spans="1:12" x14ac:dyDescent="0.35">
      <c r="A80" s="363" t="s">
        <v>339</v>
      </c>
      <c r="B80" s="364"/>
      <c r="C80" s="365"/>
      <c r="D80" s="111"/>
      <c r="E80" s="112" t="s">
        <v>123</v>
      </c>
      <c r="F80" s="113" t="s">
        <v>123</v>
      </c>
      <c r="G80" s="113" t="s">
        <v>123</v>
      </c>
      <c r="H80" s="103"/>
      <c r="I80" s="103"/>
      <c r="J80" s="103"/>
      <c r="K80" s="103"/>
      <c r="L80" s="104"/>
    </row>
    <row r="81" spans="1:12" x14ac:dyDescent="0.35">
      <c r="A81" s="363" t="s">
        <v>340</v>
      </c>
      <c r="B81" s="364"/>
      <c r="C81" s="365"/>
      <c r="D81" s="111"/>
      <c r="E81" s="112" t="s">
        <v>123</v>
      </c>
      <c r="F81" s="113" t="s">
        <v>123</v>
      </c>
      <c r="G81" s="113" t="s">
        <v>123</v>
      </c>
      <c r="H81" s="103"/>
      <c r="I81" s="103"/>
      <c r="J81" s="103"/>
      <c r="K81" s="103"/>
      <c r="L81" s="104"/>
    </row>
    <row r="82" spans="1:12" x14ac:dyDescent="0.35">
      <c r="A82" s="363" t="s">
        <v>341</v>
      </c>
      <c r="B82" s="364"/>
      <c r="C82" s="365"/>
      <c r="D82" s="111"/>
      <c r="E82" s="112" t="s">
        <v>123</v>
      </c>
      <c r="F82" s="113" t="s">
        <v>123</v>
      </c>
      <c r="G82" s="113" t="s">
        <v>123</v>
      </c>
      <c r="H82" s="103"/>
      <c r="I82" s="103"/>
      <c r="J82" s="148"/>
      <c r="K82" s="103"/>
      <c r="L82" s="104"/>
    </row>
    <row r="83" spans="1:12" x14ac:dyDescent="0.35">
      <c r="A83" s="367" t="s">
        <v>342</v>
      </c>
      <c r="B83" s="367"/>
      <c r="C83" s="367"/>
      <c r="D83" s="111" t="s">
        <v>375</v>
      </c>
      <c r="E83" s="112" t="s">
        <v>123</v>
      </c>
      <c r="F83" s="113" t="s">
        <v>123</v>
      </c>
      <c r="G83" s="113" t="s">
        <v>123</v>
      </c>
      <c r="H83" s="103"/>
      <c r="I83" s="103"/>
      <c r="J83" s="103"/>
      <c r="K83" s="103"/>
      <c r="L83" s="104"/>
    </row>
    <row r="84" spans="1:12" x14ac:dyDescent="0.35">
      <c r="A84" s="363" t="s">
        <v>343</v>
      </c>
      <c r="B84" s="364"/>
      <c r="C84" s="365"/>
      <c r="D84" s="111" t="s">
        <v>376</v>
      </c>
      <c r="E84" s="112" t="s">
        <v>123</v>
      </c>
      <c r="F84" s="113" t="s">
        <v>123</v>
      </c>
      <c r="G84" s="113" t="s">
        <v>123</v>
      </c>
      <c r="H84" s="103"/>
      <c r="I84" s="103"/>
      <c r="J84" s="103"/>
      <c r="K84" s="103"/>
      <c r="L84" s="104"/>
    </row>
    <row r="85" spans="1:12" x14ac:dyDescent="0.35">
      <c r="A85" s="363" t="s">
        <v>344</v>
      </c>
      <c r="B85" s="364"/>
      <c r="C85" s="365"/>
      <c r="D85" s="111" t="s">
        <v>377</v>
      </c>
      <c r="E85" s="112" t="s">
        <v>123</v>
      </c>
      <c r="F85" s="113" t="s">
        <v>123</v>
      </c>
      <c r="G85" s="113" t="s">
        <v>123</v>
      </c>
      <c r="H85" s="103"/>
      <c r="I85" s="103"/>
      <c r="J85" s="103"/>
      <c r="K85" s="103"/>
      <c r="L85" s="104"/>
    </row>
    <row r="86" spans="1:12" ht="22.5" customHeight="1" x14ac:dyDescent="0.35">
      <c r="A86" s="363" t="s">
        <v>345</v>
      </c>
      <c r="B86" s="364"/>
      <c r="C86" s="365"/>
      <c r="D86" s="111" t="s">
        <v>378</v>
      </c>
      <c r="E86" s="112" t="s">
        <v>123</v>
      </c>
      <c r="F86" s="113" t="s">
        <v>123</v>
      </c>
      <c r="G86" s="113" t="s">
        <v>123</v>
      </c>
      <c r="H86" s="103"/>
      <c r="I86" s="103"/>
      <c r="J86" s="103"/>
      <c r="K86" s="103"/>
      <c r="L86" s="104"/>
    </row>
    <row r="87" spans="1:12" ht="15" thickBot="1" x14ac:dyDescent="0.4">
      <c r="A87" s="363" t="s">
        <v>346</v>
      </c>
      <c r="B87" s="363"/>
      <c r="C87" s="363"/>
      <c r="D87" s="149" t="s">
        <v>379</v>
      </c>
      <c r="E87" s="150" t="s">
        <v>123</v>
      </c>
      <c r="F87" s="151" t="s">
        <v>123</v>
      </c>
      <c r="G87" s="151" t="s">
        <v>123</v>
      </c>
      <c r="H87" s="116"/>
      <c r="I87" s="116"/>
      <c r="J87" s="116"/>
      <c r="K87" s="116"/>
      <c r="L87" s="117"/>
    </row>
    <row r="88" spans="1:12" x14ac:dyDescent="0.35">
      <c r="A88" s="363" t="s">
        <v>347</v>
      </c>
      <c r="B88" s="364"/>
      <c r="C88" s="365"/>
      <c r="D88" s="95" t="s">
        <v>380</v>
      </c>
      <c r="E88" s="152" t="s">
        <v>123</v>
      </c>
      <c r="F88" s="153" t="s">
        <v>123</v>
      </c>
      <c r="G88" s="153" t="s">
        <v>123</v>
      </c>
      <c r="H88" s="154"/>
      <c r="I88" s="154"/>
      <c r="J88" s="154"/>
      <c r="K88" s="154"/>
      <c r="L88" s="99"/>
    </row>
    <row r="89" spans="1:12" x14ac:dyDescent="0.35">
      <c r="A89" s="363" t="s">
        <v>348</v>
      </c>
      <c r="B89" s="364"/>
      <c r="C89" s="365"/>
      <c r="D89" s="111" t="s">
        <v>381</v>
      </c>
      <c r="E89" s="112" t="s">
        <v>123</v>
      </c>
      <c r="F89" s="113" t="s">
        <v>123</v>
      </c>
      <c r="G89" s="113" t="s">
        <v>123</v>
      </c>
      <c r="H89" s="103"/>
      <c r="I89" s="103"/>
      <c r="J89" s="103"/>
      <c r="K89" s="103"/>
      <c r="L89" s="104"/>
    </row>
    <row r="90" spans="1:12" ht="30" customHeight="1" x14ac:dyDescent="0.35">
      <c r="A90" s="363" t="s">
        <v>349</v>
      </c>
      <c r="B90" s="364"/>
      <c r="C90" s="365"/>
      <c r="D90" s="111" t="s">
        <v>382</v>
      </c>
      <c r="E90" s="112" t="s">
        <v>123</v>
      </c>
      <c r="F90" s="113" t="s">
        <v>123</v>
      </c>
      <c r="G90" s="113" t="s">
        <v>123</v>
      </c>
      <c r="H90" s="103" t="s">
        <v>123</v>
      </c>
      <c r="I90" s="103" t="s">
        <v>123</v>
      </c>
      <c r="J90" s="103" t="s">
        <v>123</v>
      </c>
      <c r="K90" s="103" t="s">
        <v>123</v>
      </c>
      <c r="L90" s="104" t="s">
        <v>123</v>
      </c>
    </row>
    <row r="91" spans="1:12" x14ac:dyDescent="0.35">
      <c r="A91" s="363" t="s">
        <v>350</v>
      </c>
      <c r="B91" s="364"/>
      <c r="C91" s="365"/>
      <c r="D91" s="111" t="s">
        <v>383</v>
      </c>
      <c r="E91" s="112">
        <v>0</v>
      </c>
      <c r="F91" s="113" t="s">
        <v>123</v>
      </c>
      <c r="G91" s="113" t="s">
        <v>123</v>
      </c>
      <c r="H91" s="103">
        <v>0</v>
      </c>
      <c r="I91" s="103">
        <v>0</v>
      </c>
      <c r="J91" s="103" t="s">
        <v>123</v>
      </c>
      <c r="K91" s="103" t="s">
        <v>123</v>
      </c>
      <c r="L91" s="104" t="s">
        <v>123</v>
      </c>
    </row>
    <row r="92" spans="1:12" ht="27.65" customHeight="1" thickBot="1" x14ac:dyDescent="0.4">
      <c r="A92" s="366" t="s">
        <v>384</v>
      </c>
      <c r="B92" s="366"/>
      <c r="C92" s="366"/>
      <c r="D92" s="130" t="s">
        <v>385</v>
      </c>
      <c r="E92" s="96">
        <f>E62+E63+E91</f>
        <v>99100</v>
      </c>
      <c r="F92" s="96" t="s">
        <v>123</v>
      </c>
      <c r="G92" s="96" t="s">
        <v>123</v>
      </c>
      <c r="H92" s="96">
        <f>H62+H63+H91</f>
        <v>5873945.1852000002</v>
      </c>
      <c r="I92" s="96">
        <f>I62+I63+I91</f>
        <v>-15771173</v>
      </c>
      <c r="J92" s="96" t="s">
        <v>123</v>
      </c>
      <c r="K92" s="96" t="s">
        <v>123</v>
      </c>
      <c r="L92" s="117">
        <f>E92+H92+I92</f>
        <v>-9798127.8147999998</v>
      </c>
    </row>
    <row r="93" spans="1:12" x14ac:dyDescent="0.35">
      <c r="H93" s="155"/>
      <c r="I93" s="155"/>
      <c r="K93" s="156"/>
    </row>
    <row r="94" spans="1:12" x14ac:dyDescent="0.35">
      <c r="A94" s="157" t="s">
        <v>171</v>
      </c>
      <c r="B94" s="158"/>
      <c r="C94" s="361" t="s">
        <v>172</v>
      </c>
      <c r="D94" s="361"/>
      <c r="E94" s="361"/>
      <c r="F94" s="158"/>
      <c r="G94" s="159"/>
      <c r="H94" s="158"/>
      <c r="I94" s="160"/>
      <c r="K94" s="155"/>
    </row>
    <row r="95" spans="1:12" x14ac:dyDescent="0.35">
      <c r="A95" s="158"/>
      <c r="B95" s="158"/>
      <c r="C95" s="362" t="s">
        <v>386</v>
      </c>
      <c r="D95" s="362"/>
      <c r="E95" s="362"/>
      <c r="F95" s="158"/>
      <c r="G95" s="161" t="s">
        <v>174</v>
      </c>
      <c r="H95" s="158"/>
      <c r="I95" s="158"/>
      <c r="J95" s="156"/>
    </row>
    <row r="96" spans="1:12" x14ac:dyDescent="0.35">
      <c r="A96" s="158"/>
      <c r="B96" s="158"/>
      <c r="C96" s="158"/>
      <c r="D96" s="158"/>
      <c r="E96" s="158"/>
      <c r="F96" s="158"/>
      <c r="G96" s="158"/>
      <c r="H96" s="158"/>
      <c r="I96" s="158"/>
    </row>
    <row r="97" spans="1:9" x14ac:dyDescent="0.35">
      <c r="A97" s="162" t="s">
        <v>175</v>
      </c>
      <c r="B97" s="158"/>
      <c r="C97" s="361" t="s">
        <v>176</v>
      </c>
      <c r="D97" s="361"/>
      <c r="E97" s="361"/>
      <c r="F97" s="158"/>
      <c r="G97" s="159"/>
      <c r="H97" s="158"/>
      <c r="I97" s="158"/>
    </row>
    <row r="98" spans="1:9" x14ac:dyDescent="0.35">
      <c r="A98" s="158"/>
      <c r="B98" s="158"/>
      <c r="C98" s="362" t="s">
        <v>386</v>
      </c>
      <c r="D98" s="362"/>
      <c r="E98" s="362"/>
      <c r="F98" s="158"/>
      <c r="G98" s="161" t="s">
        <v>174</v>
      </c>
      <c r="H98" s="158"/>
      <c r="I98" s="158"/>
    </row>
  </sheetData>
  <mergeCells count="85">
    <mergeCell ref="B14:L14"/>
    <mergeCell ref="E2:I2"/>
    <mergeCell ref="O2:O3"/>
    <mergeCell ref="C4:K4"/>
    <mergeCell ref="C6:I6"/>
    <mergeCell ref="B12:G12"/>
    <mergeCell ref="B16:G16"/>
    <mergeCell ref="A18:L18"/>
    <mergeCell ref="A19:D19"/>
    <mergeCell ref="A22:G22"/>
    <mergeCell ref="A25:C26"/>
    <mergeCell ref="D25:D26"/>
    <mergeCell ref="E25:J25"/>
    <mergeCell ref="K25:K26"/>
    <mergeCell ref="L25:L26"/>
    <mergeCell ref="A38:C38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6:C86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C94:E94"/>
    <mergeCell ref="C95:E95"/>
    <mergeCell ref="C97:E97"/>
    <mergeCell ref="C98:E98"/>
    <mergeCell ref="A87:C87"/>
    <mergeCell ref="A88:C88"/>
    <mergeCell ref="A89:C89"/>
    <mergeCell ref="A90:C90"/>
    <mergeCell ref="A91:C91"/>
    <mergeCell ref="A92:C92"/>
  </mergeCells>
  <pageMargins left="0.70866141732283472" right="0.70866141732283472" top="0" bottom="0" header="0.31496062992125984" footer="0.31496062992125984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2020-11-23T08:10:01Z</dcterms:modified>
</cp:coreProperties>
</file>