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аланс" sheetId="2" r:id="rId1"/>
    <sheet name="ОПиУ" sheetId="3" r:id="rId2"/>
    <sheet name="ОДДС" sheetId="4" r:id="rId3"/>
    <sheet name="Капитал" sheetId="5" r:id="rId4"/>
  </sheets>
  <calcPr calcId="152511"/>
</workbook>
</file>

<file path=xl/calcChain.xml><?xml version="1.0" encoding="utf-8"?>
<calcChain xmlns="http://schemas.openxmlformats.org/spreadsheetml/2006/main">
  <c r="H90" i="2" l="1"/>
  <c r="H89" i="2"/>
  <c r="I69" i="5" l="1"/>
  <c r="F20" i="3" l="1"/>
  <c r="F25" i="3" s="1"/>
  <c r="F31" i="3" s="1"/>
  <c r="F33" i="3" s="1"/>
  <c r="F35" i="3" s="1"/>
  <c r="F51" i="3" s="1"/>
  <c r="F58" i="3" s="1"/>
  <c r="F57" i="3" s="1"/>
  <c r="F55" i="3" s="1"/>
  <c r="F63" i="3" s="1"/>
  <c r="K69" i="5" l="1"/>
  <c r="K100" i="5"/>
  <c r="H33" i="5"/>
  <c r="K35" i="5"/>
  <c r="K33" i="5" s="1"/>
  <c r="H31" i="5"/>
  <c r="I31" i="5"/>
  <c r="K32" i="5"/>
  <c r="K31" i="5" s="1"/>
  <c r="F81" i="4" l="1"/>
  <c r="F75" i="4"/>
  <c r="F88" i="4" s="1"/>
  <c r="F57" i="4"/>
  <c r="F73" i="4" s="1"/>
  <c r="F33" i="4"/>
  <c r="F25" i="4"/>
  <c r="F42" i="4" l="1"/>
  <c r="F90" i="4" s="1"/>
  <c r="F92" i="4" s="1"/>
  <c r="I86" i="2"/>
  <c r="I88" i="2" s="1"/>
  <c r="I79" i="2"/>
  <c r="I69" i="2"/>
  <c r="I55" i="2"/>
  <c r="I38" i="2"/>
  <c r="C6" i="5"/>
  <c r="A20" i="4"/>
  <c r="A14" i="3"/>
  <c r="I56" i="2" l="1"/>
  <c r="I90" i="2" s="1"/>
  <c r="I92" i="2" s="1"/>
  <c r="I89" i="2"/>
  <c r="K28" i="5" l="1"/>
  <c r="K70" i="5" l="1"/>
  <c r="H30" i="5" l="1"/>
  <c r="H63" i="5" l="1"/>
  <c r="B7" i="4"/>
  <c r="C4" i="3"/>
  <c r="B13" i="4"/>
  <c r="B9" i="4"/>
  <c r="C8" i="3"/>
  <c r="C5" i="3"/>
  <c r="B16" i="5" l="1"/>
  <c r="B10" i="5"/>
  <c r="B12" i="5"/>
  <c r="I30" i="5" l="1"/>
  <c r="I63" i="5" l="1"/>
  <c r="I65" i="5" s="1"/>
  <c r="I101" i="5" s="1"/>
  <c r="K30" i="5"/>
  <c r="H65" i="5"/>
  <c r="E57" i="4"/>
  <c r="B14" i="5" l="1"/>
  <c r="K73" i="5"/>
  <c r="E63" i="5"/>
  <c r="K63" i="5" s="1"/>
  <c r="K29" i="5"/>
  <c r="E81" i="4"/>
  <c r="E75" i="4"/>
  <c r="E73" i="4"/>
  <c r="E33" i="4"/>
  <c r="E25" i="4"/>
  <c r="E20" i="3"/>
  <c r="E25" i="3" s="1"/>
  <c r="H86" i="2"/>
  <c r="H88" i="2" s="1"/>
  <c r="H79" i="2"/>
  <c r="H69" i="2"/>
  <c r="H55" i="2"/>
  <c r="H38" i="2"/>
  <c r="K71" i="5" l="1"/>
  <c r="H101" i="5"/>
  <c r="E65" i="5"/>
  <c r="K65" i="5" s="1"/>
  <c r="K101" i="5" s="1"/>
  <c r="H56" i="2"/>
  <c r="E31" i="3"/>
  <c r="E42" i="4"/>
  <c r="E88" i="4"/>
  <c r="E90" i="4" l="1"/>
  <c r="E92" i="4" s="1"/>
  <c r="H92" i="2"/>
  <c r="E33" i="3"/>
  <c r="E35" i="3" s="1"/>
  <c r="E51" i="3" s="1"/>
  <c r="E58" i="3" s="1"/>
  <c r="E57" i="3" s="1"/>
  <c r="E55" i="3" s="1"/>
  <c r="E63" i="3" s="1"/>
</calcChain>
</file>

<file path=xl/sharedStrings.xml><?xml version="1.0" encoding="utf-8"?>
<sst xmlns="http://schemas.openxmlformats.org/spreadsheetml/2006/main" count="790" uniqueCount="244">
  <si>
    <t>Отчет составлен в соответствии с требованиями к содержанию и раскрытию информации МСФО  для предприятий МСБ
Республики Казахстан</t>
  </si>
  <si>
    <t>Форма</t>
  </si>
  <si>
    <t>БУХГАЛТЕРСКИЙ БАЛАНС</t>
  </si>
  <si>
    <t>Индекс:</t>
  </si>
  <si>
    <t>№ 1 - Б (баланс)</t>
  </si>
  <si>
    <t>Периодичность:</t>
  </si>
  <si>
    <t>Представляют:</t>
  </si>
  <si>
    <t>Куда представляется:</t>
  </si>
  <si>
    <t>Срок представления:</t>
  </si>
  <si>
    <t>Примечание:</t>
  </si>
  <si>
    <t xml:space="preserve">пояснение по заполнению отчета приведено в приложении к форме, предназначенной для </t>
  </si>
  <si>
    <t>сбора административных данных "Бухгалтерский баланс".</t>
  </si>
  <si>
    <t>Наименование организации</t>
  </si>
  <si>
    <t>Акционерное Общество "Phystech II"</t>
  </si>
  <si>
    <t>тысячах тенге</t>
  </si>
  <si>
    <t>АКТИВЫ</t>
  </si>
  <si>
    <t>Код
строки</t>
  </si>
  <si>
    <t>На конец отчетного периода</t>
  </si>
  <si>
    <t>На начало отчетного периода</t>
  </si>
  <si>
    <t>I. Краткосрочные активы</t>
  </si>
  <si>
    <t>Денежные средства и их эквиваленты</t>
  </si>
  <si>
    <t>Финансовые активы, имеющиеся в наличии для продажи</t>
  </si>
  <si>
    <t>-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</si>
  <si>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</si>
  <si>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</si>
  <si>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</si>
  <si>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</si>
  <si>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</si>
  <si>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Текущие налоговые активы,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</si>
  <si>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</si>
  <si>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</si>
  <si>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</si>
  <si>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</si>
  <si>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</si>
  <si>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</si>
  <si>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</si>
  <si>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</si>
  <si>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</si>
  <si>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</si>
  <si>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</si>
  <si>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</si>
  <si>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</si>
  <si>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</si>
  <si>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</si>
  <si>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</si>
  <si>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</si>
  <si>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</si>
  <si>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</si>
  <si>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</si>
  <si>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</si>
  <si>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</si>
  <si>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</si>
  <si>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</si>
  <si>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</si>
  <si>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</si>
  <si>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</si>
  <si>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</si>
  <si>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</si>
  <si>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</si>
  <si>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</si>
  <si>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</si>
  <si>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</si>
  <si>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</si>
  <si>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</si>
  <si>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</si>
  <si>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</si>
  <si>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</si>
  <si>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</si>
  <si>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</si>
  <si>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</si>
  <si>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</si>
  <si>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</si>
  <si>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</si>
  <si>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Чистые активы</t>
  </si>
  <si>
    <t>Колличество простых акций, шт.</t>
  </si>
  <si>
    <t>Балансовая стоиомость простой акции в тенге:</t>
  </si>
  <si>
    <t>Руководитель</t>
  </si>
  <si>
    <t>Дарибеков А. М.</t>
  </si>
  <si>
    <t>(фамилия, имя, отчество (при его наличии)</t>
  </si>
  <si>
    <t>(подпись)</t>
  </si>
  <si>
    <t>Главный бухгалтер</t>
  </si>
  <si>
    <t>Муршудова М. М.</t>
  </si>
  <si>
    <t>АО "Казахстанская фондовая биржа"</t>
  </si>
  <si>
    <t>№2 - ОПУ</t>
  </si>
  <si>
    <t>административных данных "Отчет о прибылях и убытках"</t>
  </si>
  <si>
    <t>Наименование показателей</t>
  </si>
  <si>
    <t>За отчетный период</t>
  </si>
  <si>
    <t>За предыдущий период</t>
  </si>
  <si>
    <t xml:space="preserve">Выручка </t>
  </si>
  <si>
    <t>Себестоимость реализованных товаров и услуг</t>
  </si>
  <si>
    <t>Валовая прибыль (строка 010 – строка 011)</t>
  </si>
  <si>
    <t xml:space="preserve">Расходы по реализации </t>
  </si>
  <si>
    <t xml:space="preserve">Административные расходы </t>
  </si>
  <si>
    <t xml:space="preserve">Прочие расходы </t>
  </si>
  <si>
    <t>Прочие доходы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</si>
  <si>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</si>
  <si>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</si>
  <si>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</si>
  <si>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</si>
  <si>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</si>
  <si>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 xml:space="preserve">Прочие неоперационные расходы 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</si>
  <si>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</si>
  <si>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</si>
  <si>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</si>
  <si>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 xml:space="preserve">Прибыль (убыток) после налогообложения от прекращенной деятельности </t>
  </si>
  <si>
    <t>Прибыль за год (строка 200 + строка 201) относимая на:</t>
  </si>
  <si>
    <t xml:space="preserve">         собственников материнской организации</t>
  </si>
  <si>
    <t xml:space="preserve">         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</si>
  <si>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</si>
  <si>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</si>
  <si>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</si>
  <si>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</si>
  <si>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</si>
  <si>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</si>
  <si>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</si>
  <si>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</si>
  <si>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</si>
  <si>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</si>
  <si>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</si>
  <si>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</si>
  <si>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</si>
  <si>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</si>
  <si>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</si>
  <si>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собственников материнской организации</t>
  </si>
  <si>
    <t>доля неконтролирующих собственников</t>
  </si>
  <si>
    <t>Прибыль на акцию:</t>
  </si>
  <si>
    <t>Базовая прибыль на акцию:</t>
  </si>
  <si>
    <t xml:space="preserve">         от продолжающейся деятельности</t>
  </si>
  <si>
    <t xml:space="preserve">         от прекращенной деятельности</t>
  </si>
  <si>
    <t>Разводненная прибыль на акцию:</t>
  </si>
  <si>
    <t>ОТЧЕТ О ДВИЖЕНИИ ДЕНЕЖНЫХ СРЕДСТВ (Прямой метод)</t>
  </si>
  <si>
    <t>№ 3 - ДДС - П</t>
  </si>
  <si>
    <t>Примечание: пояснение по заполнению отчета приведено в приложении к форме, предназначенной для сбора административных</t>
  </si>
  <si>
    <t>данных "Отчет о движении денежных средств (прямой метод)"</t>
  </si>
  <si>
    <t xml:space="preserve">Наименование организации   Акционерное Общество "Phystech II"  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</si>
  <si>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</si>
  <si>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</si>
  <si>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</si>
  <si>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</si>
  <si>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</si>
  <si>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</si>
  <si>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</si>
  <si>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</si>
  <si>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 (сумма строк с 021 по 027)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</si>
  <si>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</si>
  <si>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</si>
  <si>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</si>
  <si>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</si>
  <si>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</si>
  <si>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</si>
  <si>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</si>
  <si>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</si>
  <si>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</si>
  <si>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</si>
  <si>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</si>
  <si>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</si>
  <si>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</si>
  <si>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</si>
  <si>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</si>
  <si>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</si>
  <si>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</si>
  <si>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</si>
  <si>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</si>
  <si>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071)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</si>
  <si>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</si>
  <si>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</si>
  <si>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</si>
  <si>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</si>
  <si>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</si>
  <si>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</si>
  <si>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</si>
  <si>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</si>
  <si>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</si>
  <si>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</si>
  <si>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</si>
  <si>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</si>
  <si>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</si>
  <si>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</si>
  <si>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</si>
  <si>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>2. Выбытие денежных средств, всего (сумма строк с 101 по 105)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</si>
  <si>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</si>
  <si>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</si>
  <si>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</si>
  <si>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</si>
  <si>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</si>
  <si>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</si>
  <si>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</si>
  <si>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</si>
  <si>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</si>
  <si>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</si>
  <si>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ОТЧЕТ ОБ ИЗМЕНЕНИЯХ В КАПИТАЛЕ</t>
  </si>
  <si>
    <t>№ 5 - ИК</t>
  </si>
  <si>
    <t xml:space="preserve">Примечание: пояснение по заполнению отчета приведено в приложении к форме, предназначенной для сбора административных  данных "Отчет об  </t>
  </si>
  <si>
    <t>изменениях в капитале"</t>
  </si>
  <si>
    <t>Наименование компонентов</t>
  </si>
  <si>
    <t>Капитал материнской организации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</si>
  <si>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</si>
  <si>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</si>
  <si>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</si>
  <si>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Нераспределен- ная прибыль</t>
  </si>
  <si>
    <t>Сальдо на 1 января предыдущего года</t>
  </si>
  <si>
    <t>Изменение в капитале</t>
  </si>
  <si>
    <t>Пересчитанное сальдо   (строка 010+/-строка 011)</t>
  </si>
  <si>
    <t>Общая совокупная прибыль, всего(строка 210 + строка 220):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</si>
  <si>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</si>
  <si>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</si>
  <si>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</si>
  <si>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</si>
  <si>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</si>
  <si>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</si>
  <si>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</si>
  <si>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</si>
  <si>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</si>
  <si>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</si>
  <si>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</si>
  <si>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</si>
  <si>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</si>
  <si>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</si>
  <si>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</si>
  <si>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</si>
  <si>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</si>
  <si>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</si>
  <si>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</si>
  <si>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</si>
  <si>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 (строка 100 + строка 200 + строка 300 + строка 319)</t>
  </si>
  <si>
    <t>Изменение в учетной политике</t>
  </si>
  <si>
    <t>Пересчитанное сальдо (строка 400+/- строка 401)</t>
  </si>
  <si>
    <t>Общая совокупная прибыль, всего (строка 610+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</si>
  <si>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</si>
  <si>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</si>
  <si>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 xml:space="preserve">Курсовая разница по инвестициям в зарубежные организации </t>
  </si>
  <si>
    <t>Операции с собственниками всего (cумма строк с 710 по 718)</t>
  </si>
  <si>
    <t>Вознаграждения работников акциями</t>
  </si>
  <si>
    <t>Прочие краткосрочные обязательства</t>
  </si>
  <si>
    <r>
      <rPr>
        <b/>
        <sz val="11"/>
        <rFont val="Times New Roman"/>
        <family val="1"/>
        <charset val="204"/>
      </rPr>
      <t>Примечание</t>
    </r>
    <r>
      <rPr>
        <sz val="11"/>
        <rFont val="Times New Roman"/>
        <family val="1"/>
        <charset val="204"/>
      </rPr>
      <t xml:space="preserve">: пояснение по заполнению отчета приведено в приложении к форме, предназначенной для сбора </t>
    </r>
  </si>
  <si>
    <t xml:space="preserve">  Базовая и разводненная прибыль на одну акцию, в тенге</t>
  </si>
  <si>
    <t xml:space="preserve">отчетный период    2019 г. </t>
  </si>
  <si>
    <t>организации публичного интереса по результатам за январь по 30 июня 2019 года</t>
  </si>
  <si>
    <t>за период с января по 30 сентября 2019 года</t>
  </si>
  <si>
    <t>ежегодно не позднее 14 ноября  года, следующего за отчетным</t>
  </si>
  <si>
    <r>
      <t xml:space="preserve">За предыдущий период              </t>
    </r>
    <r>
      <rPr>
        <b/>
        <u/>
        <sz val="8"/>
        <rFont val="Times New Roman"/>
        <family val="1"/>
        <charset val="204"/>
      </rPr>
      <t>(9 месяцев 2018г.)</t>
    </r>
  </si>
  <si>
    <t>за 9 месяцев</t>
  </si>
  <si>
    <t>Сальдо на 30 сентября отчетного года (строка 500 + строка 600 + строка 700 + строка 719)</t>
  </si>
  <si>
    <t>тыс.тенге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</si>
</sst>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00"/>
    <numFmt numFmtId="166" formatCode="#,##0.000_ ;[Red]\-#,##0.000\ "/>
    <numFmt numFmtId="167" formatCode="[=0]&quot;&quot;;General"/>
    <numFmt numFmtId="168" formatCode="#,##0.00,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6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u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8">
    <xf numFmtId="0" fontId="0" fillId="0" borderId="0" xfId="0"/>
    <xf numFmtId="0" fontId="2" fillId="0" borderId="0" xfId="1"/>
    <xf numFmtId="0" fontId="6" fillId="0" borderId="0" xfId="1" applyNumberFormat="1" applyFont="1" applyAlignment="1">
      <alignment horizontal="right"/>
    </xf>
    <xf numFmtId="0" fontId="8" fillId="0" borderId="0" xfId="1" applyFont="1" applyAlignment="1">
      <alignment horizontal="left" indent="5"/>
    </xf>
    <xf numFmtId="0" fontId="3" fillId="0" borderId="0" xfId="1" applyFont="1" applyAlignment="1">
      <alignment horizontal="left"/>
    </xf>
    <xf numFmtId="0" fontId="8" fillId="0" borderId="0" xfId="1" applyNumberFormat="1" applyFont="1" applyAlignment="1">
      <alignment horizontal="left" vertical="top" indent="5"/>
    </xf>
    <xf numFmtId="0" fontId="8" fillId="0" borderId="0" xfId="1" applyFont="1" applyAlignment="1"/>
    <xf numFmtId="0" fontId="3" fillId="0" borderId="0" xfId="1" applyFont="1" applyAlignment="1">
      <alignment horizontal="left" indent="5"/>
    </xf>
    <xf numFmtId="0" fontId="8" fillId="0" borderId="5" xfId="2" applyNumberFormat="1" applyFont="1" applyBorder="1" applyAlignment="1">
      <alignment horizontal="center" vertical="top" wrapText="1"/>
    </xf>
    <xf numFmtId="0" fontId="8" fillId="0" borderId="6" xfId="2" applyNumberFormat="1" applyFont="1" applyBorder="1" applyAlignment="1">
      <alignment horizontal="center" vertical="top" wrapText="1"/>
    </xf>
    <xf numFmtId="1" fontId="11" fillId="0" borderId="3" xfId="2" applyNumberFormat="1" applyFont="1" applyBorder="1" applyAlignment="1">
      <alignment horizontal="center" vertical="center"/>
    </xf>
    <xf numFmtId="1" fontId="11" fillId="0" borderId="14" xfId="2" applyNumberFormat="1" applyFont="1" applyBorder="1" applyAlignment="1">
      <alignment horizontal="center" vertical="center"/>
    </xf>
    <xf numFmtId="0" fontId="2" fillId="0" borderId="7" xfId="2" applyFont="1" applyBorder="1" applyAlignment="1">
      <alignment horizontal="left"/>
    </xf>
    <xf numFmtId="165" fontId="3" fillId="0" borderId="1" xfId="2" applyNumberFormat="1" applyFont="1" applyBorder="1" applyAlignment="1">
      <alignment horizontal="center" vertical="center"/>
    </xf>
    <xf numFmtId="165" fontId="3" fillId="0" borderId="7" xfId="2" applyNumberFormat="1" applyFont="1" applyBorder="1" applyAlignment="1">
      <alignment horizontal="center" vertical="center"/>
    </xf>
    <xf numFmtId="1" fontId="8" fillId="3" borderId="1" xfId="2" applyNumberFormat="1" applyFont="1" applyFill="1" applyBorder="1" applyAlignment="1">
      <alignment horizontal="center" vertical="top"/>
    </xf>
    <xf numFmtId="164" fontId="8" fillId="3" borderId="1" xfId="2" applyNumberFormat="1" applyFont="1" applyFill="1" applyBorder="1" applyAlignment="1">
      <alignment horizontal="right" vertical="center"/>
    </xf>
    <xf numFmtId="1" fontId="3" fillId="0" borderId="3" xfId="2" applyNumberFormat="1" applyFont="1" applyBorder="1" applyAlignment="1">
      <alignment horizontal="center" vertical="center"/>
    </xf>
    <xf numFmtId="0" fontId="2" fillId="0" borderId="8" xfId="2" applyFont="1" applyBorder="1" applyAlignment="1">
      <alignment horizontal="left"/>
    </xf>
    <xf numFmtId="164" fontId="2" fillId="0" borderId="8" xfId="2" applyNumberFormat="1" applyFont="1" applyBorder="1" applyAlignment="1">
      <alignment horizontal="left"/>
    </xf>
    <xf numFmtId="1" fontId="3" fillId="0" borderId="1" xfId="2" applyNumberFormat="1" applyFont="1" applyBorder="1" applyAlignment="1">
      <alignment horizontal="center" vertical="center"/>
    </xf>
    <xf numFmtId="164" fontId="3" fillId="2" borderId="3" xfId="2" applyNumberFormat="1" applyFont="1" applyFill="1" applyBorder="1" applyAlignment="1">
      <alignment horizontal="right" vertical="center"/>
    </xf>
    <xf numFmtId="1" fontId="3" fillId="0" borderId="8" xfId="2" applyNumberFormat="1" applyFont="1" applyBorder="1" applyAlignment="1">
      <alignment horizontal="center" vertical="center"/>
    </xf>
    <xf numFmtId="164" fontId="3" fillId="2" borderId="8" xfId="2" applyNumberFormat="1" applyFont="1" applyFill="1" applyBorder="1" applyAlignment="1">
      <alignment horizontal="right" vertical="center"/>
    </xf>
    <xf numFmtId="1" fontId="8" fillId="3" borderId="1" xfId="2" applyNumberFormat="1" applyFont="1" applyFill="1" applyBorder="1" applyAlignment="1">
      <alignment horizontal="center" vertical="center"/>
    </xf>
    <xf numFmtId="0" fontId="8" fillId="5" borderId="21" xfId="2" applyNumberFormat="1" applyFont="1" applyFill="1" applyBorder="1" applyAlignment="1">
      <alignment horizontal="center" vertical="center"/>
    </xf>
    <xf numFmtId="164" fontId="8" fillId="5" borderId="21" xfId="2" applyNumberFormat="1" applyFont="1" applyFill="1" applyBorder="1" applyAlignment="1">
      <alignment horizontal="right" vertical="center"/>
    </xf>
    <xf numFmtId="0" fontId="3" fillId="0" borderId="25" xfId="2" applyNumberFormat="1" applyFont="1" applyBorder="1" applyAlignment="1">
      <alignment horizontal="center" vertical="top" wrapText="1"/>
    </xf>
    <xf numFmtId="0" fontId="3" fillId="0" borderId="26" xfId="2" applyNumberFormat="1" applyFont="1" applyBorder="1" applyAlignment="1">
      <alignment horizontal="center" vertical="top" wrapText="1"/>
    </xf>
    <xf numFmtId="1" fontId="11" fillId="0" borderId="1" xfId="2" applyNumberFormat="1" applyFont="1" applyBorder="1" applyAlignment="1">
      <alignment horizontal="center" vertical="center"/>
    </xf>
    <xf numFmtId="1" fontId="11" fillId="0" borderId="18" xfId="2" applyNumberFormat="1" applyFont="1" applyBorder="1" applyAlignment="1">
      <alignment horizontal="center" vertical="center"/>
    </xf>
    <xf numFmtId="0" fontId="3" fillId="0" borderId="7" xfId="2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/>
    </xf>
    <xf numFmtId="1" fontId="3" fillId="0" borderId="7" xfId="2" applyNumberFormat="1" applyFont="1" applyBorder="1" applyAlignment="1">
      <alignment horizontal="center"/>
    </xf>
    <xf numFmtId="0" fontId="2" fillId="0" borderId="7" xfId="2" applyNumberFormat="1" applyFont="1" applyBorder="1" applyAlignment="1">
      <alignment horizontal="left" vertical="top"/>
    </xf>
    <xf numFmtId="164" fontId="2" fillId="0" borderId="7" xfId="2" applyNumberFormat="1" applyFont="1" applyBorder="1" applyAlignment="1">
      <alignment horizontal="left" vertical="top"/>
    </xf>
    <xf numFmtId="164" fontId="5" fillId="3" borderId="1" xfId="2" applyNumberFormat="1" applyFont="1" applyFill="1" applyBorder="1" applyAlignment="1">
      <alignment horizontal="right" vertical="center"/>
    </xf>
    <xf numFmtId="0" fontId="2" fillId="0" borderId="8" xfId="2" applyNumberFormat="1" applyFont="1" applyBorder="1" applyAlignment="1">
      <alignment horizontal="left" vertical="top"/>
    </xf>
    <xf numFmtId="1" fontId="3" fillId="0" borderId="7" xfId="2" applyNumberFormat="1" applyFont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0" fontId="8" fillId="6" borderId="1" xfId="2" applyNumberFormat="1" applyFont="1" applyFill="1" applyBorder="1" applyAlignment="1">
      <alignment horizontal="center" vertical="center"/>
    </xf>
    <xf numFmtId="164" fontId="8" fillId="6" borderId="1" xfId="2" applyNumberFormat="1" applyFont="1" applyFill="1" applyBorder="1" applyAlignment="1">
      <alignment horizontal="right" vertical="center"/>
    </xf>
    <xf numFmtId="0" fontId="12" fillId="7" borderId="30" xfId="0" applyNumberFormat="1" applyFont="1" applyFill="1" applyBorder="1" applyAlignment="1">
      <alignment horizontal="center" vertical="center"/>
    </xf>
    <xf numFmtId="164" fontId="13" fillId="7" borderId="31" xfId="1" applyNumberFormat="1" applyFont="1" applyFill="1" applyBorder="1" applyAlignment="1">
      <alignment horizontal="right" vertical="center"/>
    </xf>
    <xf numFmtId="0" fontId="12" fillId="8" borderId="2" xfId="0" applyNumberFormat="1" applyFont="1" applyFill="1" applyBorder="1" applyAlignment="1">
      <alignment horizontal="center" vertical="center"/>
    </xf>
    <xf numFmtId="164" fontId="0" fillId="8" borderId="6" xfId="0" applyNumberFormat="1" applyFont="1" applyFill="1" applyBorder="1" applyAlignment="1">
      <alignment horizontal="right"/>
    </xf>
    <xf numFmtId="0" fontId="8" fillId="0" borderId="0" xfId="2" applyNumberFormat="1" applyFont="1" applyBorder="1" applyAlignment="1">
      <alignment horizontal="left" vertical="center"/>
    </xf>
    <xf numFmtId="0" fontId="8" fillId="0" borderId="0" xfId="2" applyNumberFormat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0" borderId="9" xfId="1" applyFont="1" applyBorder="1" applyAlignment="1">
      <alignment horizontal="left"/>
    </xf>
    <xf numFmtId="0" fontId="8" fillId="0" borderId="0" xfId="1" applyNumberFormat="1" applyFont="1" applyAlignment="1">
      <alignment horizontal="left"/>
    </xf>
    <xf numFmtId="0" fontId="8" fillId="0" borderId="0" xfId="5" applyFont="1" applyAlignment="1">
      <alignment horizontal="left"/>
    </xf>
    <xf numFmtId="0" fontId="3" fillId="0" borderId="0" xfId="5" applyFont="1" applyAlignment="1">
      <alignment horizontal="left"/>
    </xf>
    <xf numFmtId="0" fontId="2" fillId="0" borderId="0" xfId="5"/>
    <xf numFmtId="0" fontId="8" fillId="0" borderId="0" xfId="5" applyNumberFormat="1" applyFont="1" applyAlignment="1">
      <alignment horizontal="left" vertical="top"/>
    </xf>
    <xf numFmtId="0" fontId="2" fillId="0" borderId="0" xfId="5" applyNumberFormat="1" applyAlignment="1">
      <alignment horizontal="left"/>
    </xf>
    <xf numFmtId="0" fontId="3" fillId="0" borderId="1" xfId="5" applyNumberFormat="1" applyFont="1" applyBorder="1" applyAlignment="1">
      <alignment horizontal="center" vertical="top" wrapText="1"/>
    </xf>
    <xf numFmtId="1" fontId="11" fillId="0" borderId="1" xfId="5" applyNumberFormat="1" applyFont="1" applyBorder="1" applyAlignment="1">
      <alignment horizontal="center" vertical="center"/>
    </xf>
    <xf numFmtId="165" fontId="8" fillId="0" borderId="1" xfId="5" applyNumberFormat="1" applyFont="1" applyBorder="1" applyAlignment="1">
      <alignment horizontal="center" vertical="center"/>
    </xf>
    <xf numFmtId="164" fontId="8" fillId="0" borderId="1" xfId="5" applyNumberFormat="1" applyFont="1" applyBorder="1" applyAlignment="1">
      <alignment horizontal="right" vertical="center"/>
    </xf>
    <xf numFmtId="164" fontId="3" fillId="0" borderId="1" xfId="5" applyNumberFormat="1" applyFont="1" applyBorder="1" applyAlignment="1">
      <alignment horizontal="right"/>
    </xf>
    <xf numFmtId="165" fontId="3" fillId="0" borderId="1" xfId="5" applyNumberFormat="1" applyFont="1" applyBorder="1" applyAlignment="1">
      <alignment horizontal="center" vertical="center"/>
    </xf>
    <xf numFmtId="164" fontId="3" fillId="2" borderId="1" xfId="5" applyNumberFormat="1" applyFont="1" applyFill="1" applyBorder="1" applyAlignment="1">
      <alignment horizontal="right" vertical="center"/>
    </xf>
    <xf numFmtId="0" fontId="3" fillId="0" borderId="1" xfId="5" applyNumberFormat="1" applyFont="1" applyBorder="1" applyAlignment="1">
      <alignment horizontal="center" vertical="center"/>
    </xf>
    <xf numFmtId="164" fontId="8" fillId="0" borderId="3" xfId="5" applyNumberFormat="1" applyFont="1" applyBorder="1" applyAlignment="1">
      <alignment horizontal="right" vertical="center"/>
    </xf>
    <xf numFmtId="164" fontId="3" fillId="0" borderId="1" xfId="5" applyNumberFormat="1" applyFont="1" applyBorder="1" applyAlignment="1">
      <alignment horizontal="right" vertical="top"/>
    </xf>
    <xf numFmtId="165" fontId="3" fillId="0" borderId="1" xfId="5" applyNumberFormat="1" applyFont="1" applyBorder="1" applyAlignment="1">
      <alignment horizontal="center" vertical="top"/>
    </xf>
    <xf numFmtId="165" fontId="3" fillId="0" borderId="3" xfId="5" applyNumberFormat="1" applyFont="1" applyBorder="1" applyAlignment="1">
      <alignment horizontal="center" vertical="center"/>
    </xf>
    <xf numFmtId="164" fontId="3" fillId="2" borderId="3" xfId="5" applyNumberFormat="1" applyFont="1" applyFill="1" applyBorder="1" applyAlignment="1">
      <alignment horizontal="right" vertical="center"/>
    </xf>
    <xf numFmtId="165" fontId="8" fillId="0" borderId="3" xfId="5" applyNumberFormat="1" applyFont="1" applyBorder="1" applyAlignment="1">
      <alignment horizontal="center" vertical="center"/>
    </xf>
    <xf numFmtId="1" fontId="8" fillId="0" borderId="3" xfId="5" applyNumberFormat="1" applyFont="1" applyBorder="1" applyAlignment="1">
      <alignment horizontal="center" vertical="center"/>
    </xf>
    <xf numFmtId="164" fontId="3" fillId="2" borderId="1" xfId="5" applyNumberFormat="1" applyFont="1" applyFill="1" applyBorder="1" applyAlignment="1">
      <alignment horizontal="right" vertical="top"/>
    </xf>
    <xf numFmtId="1" fontId="3" fillId="0" borderId="1" xfId="5" applyNumberFormat="1" applyFont="1" applyBorder="1" applyAlignment="1">
      <alignment horizontal="center" vertical="center"/>
    </xf>
    <xf numFmtId="164" fontId="8" fillId="2" borderId="3" xfId="5" applyNumberFormat="1" applyFont="1" applyFill="1" applyBorder="1" applyAlignment="1">
      <alignment horizontal="right" vertical="center"/>
    </xf>
    <xf numFmtId="0" fontId="2" fillId="0" borderId="9" xfId="5" applyBorder="1"/>
    <xf numFmtId="0" fontId="14" fillId="0" borderId="0" xfId="5" applyNumberFormat="1" applyFont="1" applyAlignment="1">
      <alignment horizontal="center" vertical="top"/>
    </xf>
    <xf numFmtId="0" fontId="8" fillId="0" borderId="0" xfId="5" applyNumberFormat="1" applyFont="1" applyAlignment="1">
      <alignment horizontal="left"/>
    </xf>
    <xf numFmtId="0" fontId="2" fillId="0" borderId="9" xfId="5" applyFont="1" applyBorder="1" applyAlignment="1">
      <alignment horizontal="left"/>
    </xf>
    <xf numFmtId="0" fontId="2" fillId="0" borderId="0" xfId="6"/>
    <xf numFmtId="0" fontId="5" fillId="0" borderId="0" xfId="6" applyNumberFormat="1" applyFont="1" applyAlignment="1">
      <alignment horizontal="center" vertical="center" wrapText="1"/>
    </xf>
    <xf numFmtId="0" fontId="7" fillId="0" borderId="0" xfId="6" applyNumberFormat="1" applyFont="1" applyAlignment="1">
      <alignment horizontal="center" vertical="center"/>
    </xf>
    <xf numFmtId="0" fontId="8" fillId="0" borderId="0" xfId="6" applyFont="1" applyAlignment="1">
      <alignment horizontal="left"/>
    </xf>
    <xf numFmtId="0" fontId="3" fillId="0" borderId="0" xfId="6" applyFont="1" applyAlignment="1">
      <alignment horizontal="left"/>
    </xf>
    <xf numFmtId="0" fontId="8" fillId="2" borderId="0" xfId="6" applyNumberFormat="1" applyFont="1" applyFill="1" applyBorder="1" applyAlignment="1">
      <alignment horizontal="left" wrapText="1"/>
    </xf>
    <xf numFmtId="0" fontId="17" fillId="0" borderId="0" xfId="0" applyFont="1"/>
    <xf numFmtId="0" fontId="3" fillId="0" borderId="1" xfId="8" applyNumberFormat="1" applyFont="1" applyBorder="1" applyAlignment="1">
      <alignment horizontal="center" vertical="center" wrapText="1"/>
    </xf>
    <xf numFmtId="0" fontId="3" fillId="0" borderId="1" xfId="8" applyNumberFormat="1" applyFont="1" applyBorder="1" applyAlignment="1">
      <alignment horizontal="center" wrapText="1"/>
    </xf>
    <xf numFmtId="1" fontId="11" fillId="0" borderId="1" xfId="8" applyNumberFormat="1" applyFont="1" applyBorder="1" applyAlignment="1">
      <alignment horizontal="center" vertical="center"/>
    </xf>
    <xf numFmtId="1" fontId="2" fillId="0" borderId="1" xfId="8" applyNumberFormat="1" applyFont="1" applyBorder="1" applyAlignment="1">
      <alignment horizontal="center"/>
    </xf>
    <xf numFmtId="165" fontId="3" fillId="0" borderId="36" xfId="8" applyNumberFormat="1" applyFont="1" applyBorder="1" applyAlignment="1">
      <alignment horizontal="center" vertical="center"/>
    </xf>
    <xf numFmtId="164" fontId="8" fillId="2" borderId="25" xfId="8" applyNumberFormat="1" applyFont="1" applyFill="1" applyBorder="1" applyAlignment="1">
      <alignment horizontal="right" vertical="center"/>
    </xf>
    <xf numFmtId="164" fontId="8" fillId="2" borderId="46" xfId="8" applyNumberFormat="1" applyFont="1" applyFill="1" applyBorder="1" applyAlignment="1">
      <alignment horizontal="right" vertical="center"/>
    </xf>
    <xf numFmtId="164" fontId="8" fillId="2" borderId="25" xfId="8" applyNumberFormat="1" applyFont="1" applyFill="1" applyBorder="1" applyAlignment="1">
      <alignment vertical="center"/>
    </xf>
    <xf numFmtId="164" fontId="8" fillId="0" borderId="26" xfId="8" applyNumberFormat="1" applyFont="1" applyBorder="1" applyAlignment="1">
      <alignment vertical="center"/>
    </xf>
    <xf numFmtId="165" fontId="3" fillId="0" borderId="19" xfId="8" applyNumberFormat="1" applyFont="1" applyBorder="1" applyAlignment="1">
      <alignment horizontal="center" vertical="center"/>
    </xf>
    <xf numFmtId="164" fontId="3" fillId="2" borderId="1" xfId="8" applyNumberFormat="1" applyFont="1" applyFill="1" applyBorder="1" applyAlignment="1">
      <alignment horizontal="right" vertical="center"/>
    </xf>
    <xf numFmtId="164" fontId="3" fillId="2" borderId="39" xfId="8" applyNumberFormat="1" applyFont="1" applyFill="1" applyBorder="1" applyAlignment="1">
      <alignment horizontal="right" vertical="center"/>
    </xf>
    <xf numFmtId="164" fontId="3" fillId="2" borderId="1" xfId="8" applyNumberFormat="1" applyFont="1" applyFill="1" applyBorder="1" applyAlignment="1">
      <alignment vertical="center"/>
    </xf>
    <xf numFmtId="164" fontId="8" fillId="0" borderId="18" xfId="8" applyNumberFormat="1" applyFont="1" applyBorder="1" applyAlignment="1">
      <alignment vertical="center"/>
    </xf>
    <xf numFmtId="1" fontId="8" fillId="0" borderId="19" xfId="8" applyNumberFormat="1" applyFont="1" applyBorder="1" applyAlignment="1">
      <alignment horizontal="center" vertical="center"/>
    </xf>
    <xf numFmtId="164" fontId="8" fillId="0" borderId="1" xfId="8" applyNumberFormat="1" applyFont="1" applyBorder="1" applyAlignment="1">
      <alignment horizontal="right" vertical="center"/>
    </xf>
    <xf numFmtId="164" fontId="8" fillId="0" borderId="39" xfId="8" applyNumberFormat="1" applyFont="1" applyBorder="1" applyAlignment="1">
      <alignment horizontal="right" vertical="center"/>
    </xf>
    <xf numFmtId="164" fontId="0" fillId="0" borderId="0" xfId="0" applyNumberFormat="1"/>
    <xf numFmtId="164" fontId="8" fillId="0" borderId="1" xfId="8" applyNumberFormat="1" applyFont="1" applyBorder="1" applyAlignment="1">
      <alignment vertical="center"/>
    </xf>
    <xf numFmtId="1" fontId="3" fillId="0" borderId="47" xfId="8" applyNumberFormat="1" applyFont="1" applyBorder="1" applyAlignment="1">
      <alignment horizontal="center" vertical="top" wrapText="1"/>
    </xf>
    <xf numFmtId="164" fontId="8" fillId="2" borderId="1" xfId="8" applyNumberFormat="1" applyFont="1" applyFill="1" applyBorder="1" applyAlignment="1">
      <alignment vertical="center"/>
    </xf>
    <xf numFmtId="1" fontId="3" fillId="0" borderId="47" xfId="8" applyNumberFormat="1" applyFont="1" applyBorder="1" applyAlignment="1">
      <alignment horizontal="center" vertical="center" wrapText="1"/>
    </xf>
    <xf numFmtId="1" fontId="8" fillId="0" borderId="47" xfId="8" applyNumberFormat="1" applyFont="1" applyBorder="1" applyAlignment="1">
      <alignment horizontal="center" vertical="center" wrapText="1"/>
    </xf>
    <xf numFmtId="164" fontId="8" fillId="2" borderId="39" xfId="8" applyNumberFormat="1" applyFont="1" applyFill="1" applyBorder="1" applyAlignment="1">
      <alignment horizontal="right" vertical="center"/>
    </xf>
    <xf numFmtId="1" fontId="3" fillId="0" borderId="48" xfId="8" applyNumberFormat="1" applyFont="1" applyBorder="1" applyAlignment="1">
      <alignment horizontal="center" vertical="center"/>
    </xf>
    <xf numFmtId="164" fontId="3" fillId="2" borderId="3" xfId="8" applyNumberFormat="1" applyFont="1" applyFill="1" applyBorder="1" applyAlignment="1">
      <alignment horizontal="right" vertical="center"/>
    </xf>
    <xf numFmtId="164" fontId="3" fillId="2" borderId="41" xfId="8" applyNumberFormat="1" applyFont="1" applyFill="1" applyBorder="1" applyAlignment="1">
      <alignment horizontal="right" vertical="center"/>
    </xf>
    <xf numFmtId="1" fontId="3" fillId="2" borderId="49" xfId="8" applyNumberFormat="1" applyFont="1" applyFill="1" applyBorder="1" applyAlignment="1">
      <alignment horizontal="center" vertical="center"/>
    </xf>
    <xf numFmtId="0" fontId="3" fillId="2" borderId="50" xfId="8" applyNumberFormat="1" applyFont="1" applyFill="1" applyBorder="1" applyAlignment="1">
      <alignment horizontal="right" vertical="center"/>
    </xf>
    <xf numFmtId="0" fontId="3" fillId="2" borderId="21" xfId="8" applyNumberFormat="1" applyFont="1" applyFill="1" applyBorder="1" applyAlignment="1">
      <alignment vertical="center"/>
    </xf>
    <xf numFmtId="0" fontId="8" fillId="0" borderId="22" xfId="8" applyNumberFormat="1" applyFont="1" applyBorder="1" applyAlignment="1">
      <alignment vertical="center"/>
    </xf>
    <xf numFmtId="1" fontId="3" fillId="0" borderId="36" xfId="8" applyNumberFormat="1" applyFont="1" applyBorder="1" applyAlignment="1">
      <alignment horizontal="center" vertical="center" wrapText="1"/>
    </xf>
    <xf numFmtId="164" fontId="3" fillId="2" borderId="25" xfId="8" applyNumberFormat="1" applyFont="1" applyFill="1" applyBorder="1" applyAlignment="1">
      <alignment horizontal="right" vertical="center" wrapText="1"/>
    </xf>
    <xf numFmtId="164" fontId="3" fillId="2" borderId="46" xfId="8" applyNumberFormat="1" applyFont="1" applyFill="1" applyBorder="1" applyAlignment="1">
      <alignment horizontal="right" vertical="center" wrapText="1"/>
    </xf>
    <xf numFmtId="164" fontId="3" fillId="2" borderId="25" xfId="8" applyNumberFormat="1" applyFont="1" applyFill="1" applyBorder="1" applyAlignment="1">
      <alignment vertical="center" wrapText="1"/>
    </xf>
    <xf numFmtId="164" fontId="8" fillId="0" borderId="26" xfId="8" applyNumberFormat="1" applyFont="1" applyBorder="1" applyAlignment="1">
      <alignment vertical="center" wrapText="1"/>
    </xf>
    <xf numFmtId="1" fontId="3" fillId="0" borderId="48" xfId="8" applyNumberFormat="1" applyFont="1" applyBorder="1" applyAlignment="1">
      <alignment horizontal="center" vertical="center" wrapText="1"/>
    </xf>
    <xf numFmtId="164" fontId="3" fillId="2" borderId="3" xfId="8" applyNumberFormat="1" applyFont="1" applyFill="1" applyBorder="1" applyAlignment="1">
      <alignment horizontal="right" vertical="center" wrapText="1"/>
    </xf>
    <xf numFmtId="164" fontId="3" fillId="2" borderId="41" xfId="8" applyNumberFormat="1" applyFont="1" applyFill="1" applyBorder="1" applyAlignment="1">
      <alignment horizontal="right" vertical="center" wrapText="1"/>
    </xf>
    <xf numFmtId="164" fontId="3" fillId="2" borderId="1" xfId="8" applyNumberFormat="1" applyFont="1" applyFill="1" applyBorder="1" applyAlignment="1">
      <alignment vertical="center" wrapText="1"/>
    </xf>
    <xf numFmtId="164" fontId="8" fillId="0" borderId="18" xfId="8" applyNumberFormat="1" applyFont="1" applyBorder="1" applyAlignment="1">
      <alignment vertical="center" wrapText="1"/>
    </xf>
    <xf numFmtId="1" fontId="8" fillId="0" borderId="48" xfId="8" applyNumberFormat="1" applyFont="1" applyBorder="1" applyAlignment="1">
      <alignment horizontal="center" vertical="center"/>
    </xf>
    <xf numFmtId="164" fontId="3" fillId="0" borderId="3" xfId="8" applyNumberFormat="1" applyFont="1" applyBorder="1" applyAlignment="1">
      <alignment horizontal="right" vertical="center"/>
    </xf>
    <xf numFmtId="164" fontId="3" fillId="0" borderId="41" xfId="8" applyNumberFormat="1" applyFont="1" applyBorder="1" applyAlignment="1">
      <alignment horizontal="right" vertical="center"/>
    </xf>
    <xf numFmtId="164" fontId="3" fillId="0" borderId="1" xfId="8" applyNumberFormat="1" applyFont="1" applyBorder="1" applyAlignment="1">
      <alignment vertical="center"/>
    </xf>
    <xf numFmtId="164" fontId="3" fillId="0" borderId="18" xfId="8" applyNumberFormat="1" applyFont="1" applyBorder="1" applyAlignment="1">
      <alignment vertical="center"/>
    </xf>
    <xf numFmtId="0" fontId="3" fillId="0" borderId="48" xfId="8" applyNumberFormat="1" applyFont="1" applyBorder="1" applyAlignment="1">
      <alignment horizontal="center" vertical="center"/>
    </xf>
    <xf numFmtId="1" fontId="8" fillId="0" borderId="49" xfId="8" applyNumberFormat="1" applyFont="1" applyBorder="1" applyAlignment="1">
      <alignment horizontal="center" vertical="center"/>
    </xf>
    <xf numFmtId="164" fontId="8" fillId="0" borderId="31" xfId="8" applyNumberFormat="1" applyFont="1" applyBorder="1" applyAlignment="1">
      <alignment horizontal="right" vertical="center"/>
    </xf>
    <xf numFmtId="164" fontId="8" fillId="0" borderId="22" xfId="8" applyNumberFormat="1" applyFont="1" applyBorder="1" applyAlignment="1">
      <alignment vertical="center"/>
    </xf>
    <xf numFmtId="1" fontId="8" fillId="0" borderId="36" xfId="8" applyNumberFormat="1" applyFont="1" applyBorder="1" applyAlignment="1">
      <alignment horizontal="center" vertical="center"/>
    </xf>
    <xf numFmtId="164" fontId="8" fillId="0" borderId="25" xfId="8" applyNumberFormat="1" applyFont="1" applyBorder="1" applyAlignment="1">
      <alignment horizontal="right" vertical="center"/>
    </xf>
    <xf numFmtId="164" fontId="8" fillId="0" borderId="25" xfId="8" applyNumberFormat="1" applyFont="1" applyBorder="1" applyAlignment="1">
      <alignment vertical="center"/>
    </xf>
    <xf numFmtId="164" fontId="8" fillId="0" borderId="3" xfId="8" applyNumberFormat="1" applyFont="1" applyBorder="1" applyAlignment="1">
      <alignment horizontal="right" vertical="center"/>
    </xf>
    <xf numFmtId="164" fontId="8" fillId="0" borderId="41" xfId="8" applyNumberFormat="1" applyFont="1" applyBorder="1" applyAlignment="1">
      <alignment horizontal="right" vertical="center"/>
    </xf>
    <xf numFmtId="0" fontId="3" fillId="0" borderId="48" xfId="8" applyNumberFormat="1" applyFont="1" applyBorder="1" applyAlignment="1">
      <alignment horizontal="center" vertical="center" wrapText="1"/>
    </xf>
    <xf numFmtId="1" fontId="3" fillId="0" borderId="49" xfId="8" applyNumberFormat="1" applyFont="1" applyBorder="1" applyAlignment="1">
      <alignment horizontal="center" vertical="center"/>
    </xf>
    <xf numFmtId="164" fontId="3" fillId="2" borderId="31" xfId="8" applyNumberFormat="1" applyFont="1" applyFill="1" applyBorder="1" applyAlignment="1">
      <alignment horizontal="right" vertical="center"/>
    </xf>
    <xf numFmtId="164" fontId="3" fillId="2" borderId="51" xfId="8" applyNumberFormat="1" applyFont="1" applyFill="1" applyBorder="1" applyAlignment="1">
      <alignment horizontal="right" vertical="center"/>
    </xf>
    <xf numFmtId="164" fontId="3" fillId="2" borderId="21" xfId="8" applyNumberFormat="1" applyFont="1" applyFill="1" applyBorder="1" applyAlignment="1">
      <alignment vertical="center"/>
    </xf>
    <xf numFmtId="1" fontId="3" fillId="0" borderId="36" xfId="8" applyNumberFormat="1" applyFont="1" applyBorder="1" applyAlignment="1">
      <alignment horizontal="center" vertical="center"/>
    </xf>
    <xf numFmtId="164" fontId="3" fillId="2" borderId="25" xfId="8" applyNumberFormat="1" applyFont="1" applyFill="1" applyBorder="1" applyAlignment="1">
      <alignment horizontal="right" vertical="center"/>
    </xf>
    <xf numFmtId="164" fontId="3" fillId="2" borderId="46" xfId="8" applyNumberFormat="1" applyFont="1" applyFill="1" applyBorder="1" applyAlignment="1">
      <alignment horizontal="right" vertical="center"/>
    </xf>
    <xf numFmtId="164" fontId="3" fillId="2" borderId="25" xfId="8" applyNumberFormat="1" applyFont="1" applyFill="1" applyBorder="1" applyAlignment="1">
      <alignment vertical="center"/>
    </xf>
    <xf numFmtId="0" fontId="8" fillId="0" borderId="0" xfId="8" applyFont="1" applyAlignment="1">
      <alignment horizontal="left"/>
    </xf>
    <xf numFmtId="0" fontId="2" fillId="0" borderId="0" xfId="8"/>
    <xf numFmtId="0" fontId="2" fillId="0" borderId="9" xfId="8" applyFont="1" applyBorder="1" applyAlignment="1">
      <alignment horizontal="left"/>
    </xf>
    <xf numFmtId="164" fontId="2" fillId="0" borderId="0" xfId="8" applyNumberFormat="1"/>
    <xf numFmtId="0" fontId="14" fillId="0" borderId="0" xfId="8" applyNumberFormat="1" applyFont="1" applyAlignment="1">
      <alignment horizontal="center" vertical="top"/>
    </xf>
    <xf numFmtId="0" fontId="8" fillId="0" borderId="0" xfId="8" applyNumberFormat="1" applyFont="1" applyAlignment="1">
      <alignment horizontal="left"/>
    </xf>
    <xf numFmtId="168" fontId="8" fillId="0" borderId="0" xfId="2" applyNumberFormat="1" applyFont="1" applyBorder="1" applyAlignment="1">
      <alignment horizontal="right" vertical="center"/>
    </xf>
    <xf numFmtId="3" fontId="0" fillId="0" borderId="0" xfId="0" applyNumberFormat="1"/>
    <xf numFmtId="0" fontId="18" fillId="0" borderId="0" xfId="0" applyFont="1"/>
    <xf numFmtId="0" fontId="19" fillId="0" borderId="0" xfId="3" applyFont="1" applyAlignment="1">
      <alignment horizontal="left"/>
    </xf>
    <xf numFmtId="0" fontId="20" fillId="0" borderId="0" xfId="3" applyFont="1"/>
    <xf numFmtId="0" fontId="20" fillId="0" borderId="0" xfId="3" applyFont="1" applyAlignment="1">
      <alignment horizontal="left"/>
    </xf>
    <xf numFmtId="0" fontId="20" fillId="0" borderId="0" xfId="1" applyFont="1" applyAlignment="1">
      <alignment horizontal="left"/>
    </xf>
    <xf numFmtId="0" fontId="20" fillId="0" borderId="0" xfId="3" applyNumberFormat="1" applyFont="1" applyAlignment="1">
      <alignment horizontal="left" wrapText="1"/>
    </xf>
    <xf numFmtId="0" fontId="19" fillId="2" borderId="0" xfId="3" applyNumberFormat="1" applyFont="1" applyFill="1" applyBorder="1" applyAlignment="1">
      <alignment horizontal="left" wrapText="1"/>
    </xf>
    <xf numFmtId="0" fontId="20" fillId="0" borderId="0" xfId="3" applyFont="1" applyAlignment="1">
      <alignment horizontal="right"/>
    </xf>
    <xf numFmtId="0" fontId="20" fillId="0" borderId="33" xfId="4" applyNumberFormat="1" applyFont="1" applyBorder="1" applyAlignment="1">
      <alignment horizontal="centerContinuous" vertical="center" wrapText="1"/>
    </xf>
    <xf numFmtId="0" fontId="20" fillId="0" borderId="34" xfId="4" applyNumberFormat="1" applyFont="1" applyBorder="1" applyAlignment="1">
      <alignment horizontal="centerContinuous" vertical="center" wrapText="1"/>
    </xf>
    <xf numFmtId="0" fontId="20" fillId="0" borderId="35" xfId="4" applyNumberFormat="1" applyFont="1" applyBorder="1" applyAlignment="1">
      <alignment horizontal="centerContinuous" vertical="center" wrapText="1"/>
    </xf>
    <xf numFmtId="0" fontId="20" fillId="0" borderId="25" xfId="4" applyNumberFormat="1" applyFont="1" applyBorder="1" applyAlignment="1">
      <alignment horizontal="center" vertical="top" wrapText="1"/>
    </xf>
    <xf numFmtId="0" fontId="20" fillId="0" borderId="26" xfId="4" applyNumberFormat="1" applyFont="1" applyBorder="1" applyAlignment="1">
      <alignment horizontal="center" vertical="top" wrapText="1"/>
    </xf>
    <xf numFmtId="1" fontId="20" fillId="0" borderId="1" xfId="4" applyNumberFormat="1" applyFont="1" applyBorder="1" applyAlignment="1">
      <alignment horizontal="center" vertical="center" wrapText="1"/>
    </xf>
    <xf numFmtId="1" fontId="20" fillId="0" borderId="18" xfId="4" applyNumberFormat="1" applyFont="1" applyBorder="1" applyAlignment="1">
      <alignment horizontal="center" vertical="center" wrapText="1"/>
    </xf>
    <xf numFmtId="0" fontId="19" fillId="0" borderId="0" xfId="3" applyNumberFormat="1" applyFont="1" applyAlignment="1">
      <alignment horizontal="left"/>
    </xf>
    <xf numFmtId="3" fontId="3" fillId="2" borderId="1" xfId="8" applyNumberFormat="1" applyFont="1" applyFill="1" applyBorder="1" applyAlignment="1">
      <alignment vertical="center"/>
    </xf>
    <xf numFmtId="164" fontId="0" fillId="4" borderId="0" xfId="0" applyNumberFormat="1" applyFill="1"/>
    <xf numFmtId="0" fontId="0" fillId="4" borderId="0" xfId="0" applyFill="1"/>
    <xf numFmtId="164" fontId="3" fillId="2" borderId="14" xfId="2" applyNumberFormat="1" applyFont="1" applyFill="1" applyBorder="1" applyAlignment="1">
      <alignment horizontal="right" vertical="center"/>
    </xf>
    <xf numFmtId="164" fontId="8" fillId="3" borderId="18" xfId="2" applyNumberFormat="1" applyFont="1" applyFill="1" applyBorder="1" applyAlignment="1">
      <alignment horizontal="right" vertical="center"/>
    </xf>
    <xf numFmtId="164" fontId="2" fillId="0" borderId="17" xfId="2" applyNumberFormat="1" applyFont="1" applyBorder="1" applyAlignment="1">
      <alignment horizontal="left" vertical="top"/>
    </xf>
    <xf numFmtId="164" fontId="3" fillId="2" borderId="52" xfId="2" applyNumberFormat="1" applyFont="1" applyFill="1" applyBorder="1" applyAlignment="1">
      <alignment horizontal="right" vertical="center"/>
    </xf>
    <xf numFmtId="164" fontId="5" fillId="3" borderId="18" xfId="2" applyNumberFormat="1" applyFont="1" applyFill="1" applyBorder="1" applyAlignment="1">
      <alignment horizontal="right" vertical="center"/>
    </xf>
    <xf numFmtId="164" fontId="2" fillId="0" borderId="52" xfId="2" applyNumberFormat="1" applyFont="1" applyBorder="1" applyAlignment="1">
      <alignment horizontal="left"/>
    </xf>
    <xf numFmtId="164" fontId="8" fillId="6" borderId="18" xfId="2" applyNumberFormat="1" applyFont="1" applyFill="1" applyBorder="1" applyAlignment="1">
      <alignment horizontal="right" vertical="center"/>
    </xf>
    <xf numFmtId="164" fontId="13" fillId="7" borderId="53" xfId="1" applyNumberFormat="1" applyFont="1" applyFill="1" applyBorder="1" applyAlignment="1">
      <alignment horizontal="right" vertical="center"/>
    </xf>
    <xf numFmtId="164" fontId="8" fillId="5" borderId="22" xfId="2" applyNumberFormat="1" applyFont="1" applyFill="1" applyBorder="1" applyAlignment="1">
      <alignment horizontal="right" vertical="center"/>
    </xf>
    <xf numFmtId="165" fontId="23" fillId="0" borderId="1" xfId="4" applyNumberFormat="1" applyFont="1" applyBorder="1" applyAlignment="1">
      <alignment horizontal="center" vertical="center" wrapText="1"/>
    </xf>
    <xf numFmtId="164" fontId="23" fillId="2" borderId="1" xfId="4" applyNumberFormat="1" applyFont="1" applyFill="1" applyBorder="1" applyAlignment="1">
      <alignment horizontal="right" vertical="center" wrapText="1"/>
    </xf>
    <xf numFmtId="164" fontId="23" fillId="2" borderId="1" xfId="4" applyNumberFormat="1" applyFont="1" applyFill="1" applyBorder="1" applyAlignment="1">
      <alignment horizontal="right" vertical="top" wrapText="1"/>
    </xf>
    <xf numFmtId="165" fontId="12" fillId="0" borderId="1" xfId="4" applyNumberFormat="1" applyFont="1" applyBorder="1" applyAlignment="1">
      <alignment horizontal="center" vertical="center" wrapText="1"/>
    </xf>
    <xf numFmtId="164" fontId="12" fillId="0" borderId="1" xfId="4" applyNumberFormat="1" applyFont="1" applyBorder="1" applyAlignment="1">
      <alignment horizontal="right" vertical="center" wrapText="1"/>
    </xf>
    <xf numFmtId="165" fontId="23" fillId="0" borderId="1" xfId="4" applyNumberFormat="1" applyFont="1" applyBorder="1" applyAlignment="1">
      <alignment horizontal="center" vertical="top" wrapText="1"/>
    </xf>
    <xf numFmtId="1" fontId="12" fillId="0" borderId="1" xfId="4" applyNumberFormat="1" applyFont="1" applyBorder="1" applyAlignment="1">
      <alignment horizontal="center" vertical="center" wrapText="1"/>
    </xf>
    <xf numFmtId="1" fontId="23" fillId="0" borderId="1" xfId="4" applyNumberFormat="1" applyFont="1" applyBorder="1" applyAlignment="1">
      <alignment horizontal="center" vertical="center" wrapText="1"/>
    </xf>
    <xf numFmtId="0" fontId="23" fillId="0" borderId="1" xfId="4" applyNumberFormat="1" applyFont="1" applyBorder="1" applyAlignment="1">
      <alignment horizontal="center" vertical="center" wrapText="1"/>
    </xf>
    <xf numFmtId="164" fontId="23" fillId="0" borderId="1" xfId="4" applyNumberFormat="1" applyFont="1" applyBorder="1" applyAlignment="1">
      <alignment horizontal="right" vertical="center" wrapText="1"/>
    </xf>
    <xf numFmtId="1" fontId="12" fillId="0" borderId="21" xfId="4" applyNumberFormat="1" applyFont="1" applyBorder="1" applyAlignment="1">
      <alignment horizontal="center" vertical="center" wrapText="1"/>
    </xf>
    <xf numFmtId="164" fontId="12" fillId="0" borderId="21" xfId="4" applyNumberFormat="1" applyFont="1" applyBorder="1" applyAlignment="1">
      <alignment horizontal="right" vertical="center" wrapText="1"/>
    </xf>
    <xf numFmtId="0" fontId="12" fillId="0" borderId="1" xfId="4" applyNumberFormat="1" applyFont="1" applyBorder="1" applyAlignment="1">
      <alignment horizontal="center" vertical="center" wrapText="1"/>
    </xf>
    <xf numFmtId="167" fontId="23" fillId="0" borderId="1" xfId="4" applyNumberFormat="1" applyFont="1" applyBorder="1" applyAlignment="1">
      <alignment horizontal="right" vertical="center" wrapText="1"/>
    </xf>
    <xf numFmtId="3" fontId="22" fillId="0" borderId="1" xfId="0" applyNumberFormat="1" applyFont="1" applyBorder="1"/>
    <xf numFmtId="0" fontId="25" fillId="0" borderId="1" xfId="0" applyFont="1" applyBorder="1"/>
    <xf numFmtId="3" fontId="25" fillId="0" borderId="1" xfId="0" applyNumberFormat="1" applyFont="1" applyBorder="1"/>
    <xf numFmtId="0" fontId="23" fillId="0" borderId="21" xfId="4" applyNumberFormat="1" applyFont="1" applyBorder="1" applyAlignment="1">
      <alignment horizontal="center" vertical="center" wrapText="1"/>
    </xf>
    <xf numFmtId="0" fontId="25" fillId="0" borderId="21" xfId="0" applyFont="1" applyBorder="1"/>
    <xf numFmtId="0" fontId="22" fillId="7" borderId="37" xfId="0" applyFont="1" applyFill="1" applyBorder="1"/>
    <xf numFmtId="0" fontId="22" fillId="7" borderId="5" xfId="0" applyFont="1" applyFill="1" applyBorder="1"/>
    <xf numFmtId="0" fontId="22" fillId="7" borderId="38" xfId="0" applyFont="1" applyFill="1" applyBorder="1"/>
    <xf numFmtId="3" fontId="22" fillId="7" borderId="2" xfId="0" applyNumberFormat="1" applyFont="1" applyFill="1" applyBorder="1"/>
    <xf numFmtId="3" fontId="24" fillId="7" borderId="2" xfId="0" applyNumberFormat="1" applyFont="1" applyFill="1" applyBorder="1"/>
    <xf numFmtId="0" fontId="2" fillId="0" borderId="7" xfId="2" applyFont="1" applyFill="1" applyBorder="1" applyAlignment="1">
      <alignment horizontal="left"/>
    </xf>
    <xf numFmtId="164" fontId="2" fillId="0" borderId="17" xfId="2" applyNumberFormat="1" applyFont="1" applyFill="1" applyBorder="1" applyAlignment="1">
      <alignment horizontal="left"/>
    </xf>
    <xf numFmtId="164" fontId="3" fillId="0" borderId="1" xfId="2" applyNumberFormat="1" applyFont="1" applyFill="1" applyBorder="1" applyAlignment="1">
      <alignment horizontal="right" vertical="center"/>
    </xf>
    <xf numFmtId="164" fontId="3" fillId="0" borderId="18" xfId="2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 applyAlignment="1">
      <alignment horizontal="right" vertical="top"/>
    </xf>
    <xf numFmtId="164" fontId="3" fillId="0" borderId="18" xfId="2" applyNumberFormat="1" applyFont="1" applyFill="1" applyBorder="1" applyAlignment="1">
      <alignment horizontal="right" vertical="top"/>
    </xf>
    <xf numFmtId="164" fontId="3" fillId="0" borderId="7" xfId="2" applyNumberFormat="1" applyFont="1" applyFill="1" applyBorder="1" applyAlignment="1">
      <alignment horizontal="right" vertical="top"/>
    </xf>
    <xf numFmtId="164" fontId="3" fillId="0" borderId="17" xfId="2" applyNumberFormat="1" applyFont="1" applyFill="1" applyBorder="1" applyAlignment="1">
      <alignment horizontal="right" vertical="top"/>
    </xf>
    <xf numFmtId="164" fontId="3" fillId="0" borderId="3" xfId="2" applyNumberFormat="1" applyFont="1" applyFill="1" applyBorder="1" applyAlignment="1">
      <alignment horizontal="right" vertical="center"/>
    </xf>
    <xf numFmtId="164" fontId="3" fillId="0" borderId="14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left"/>
    </xf>
    <xf numFmtId="164" fontId="2" fillId="0" borderId="52" xfId="2" applyNumberFormat="1" applyFont="1" applyFill="1" applyBorder="1" applyAlignment="1">
      <alignment horizontal="left"/>
    </xf>
    <xf numFmtId="164" fontId="3" fillId="0" borderId="8" xfId="2" applyNumberFormat="1" applyFont="1" applyFill="1" applyBorder="1" applyAlignment="1">
      <alignment horizontal="right" vertical="center"/>
    </xf>
    <xf numFmtId="164" fontId="3" fillId="0" borderId="52" xfId="2" applyNumberFormat="1" applyFont="1" applyFill="1" applyBorder="1" applyAlignment="1">
      <alignment horizontal="right" vertical="center"/>
    </xf>
    <xf numFmtId="0" fontId="2" fillId="0" borderId="7" xfId="2" applyNumberFormat="1" applyFont="1" applyFill="1" applyBorder="1" applyAlignment="1">
      <alignment horizontal="left"/>
    </xf>
    <xf numFmtId="164" fontId="3" fillId="0" borderId="7" xfId="2" applyNumberFormat="1" applyFont="1" applyFill="1" applyBorder="1" applyAlignment="1">
      <alignment horizontal="right" vertical="center"/>
    </xf>
    <xf numFmtId="164" fontId="3" fillId="0" borderId="17" xfId="2" applyNumberFormat="1" applyFont="1" applyFill="1" applyBorder="1" applyAlignment="1">
      <alignment horizontal="right" vertical="center"/>
    </xf>
    <xf numFmtId="0" fontId="12" fillId="7" borderId="2" xfId="0" applyNumberFormat="1" applyFont="1" applyFill="1" applyBorder="1" applyAlignment="1">
      <alignment horizontal="center" vertical="center"/>
    </xf>
    <xf numFmtId="166" fontId="9" fillId="7" borderId="6" xfId="0" applyNumberFormat="1" applyFont="1" applyFill="1" applyBorder="1" applyAlignment="1">
      <alignment horizontal="right"/>
    </xf>
    <xf numFmtId="0" fontId="3" fillId="0" borderId="0" xfId="1" applyFont="1" applyAlignment="1">
      <alignment horizontal="left"/>
    </xf>
    <xf numFmtId="0" fontId="5" fillId="0" borderId="0" xfId="1" applyNumberFormat="1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7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left" wrapText="1"/>
    </xf>
    <xf numFmtId="0" fontId="3" fillId="0" borderId="12" xfId="2" applyNumberFormat="1" applyFont="1" applyBorder="1" applyAlignment="1">
      <alignment horizontal="left" vertical="top" wrapText="1"/>
    </xf>
    <xf numFmtId="0" fontId="3" fillId="0" borderId="13" xfId="2" applyNumberFormat="1" applyFont="1" applyBorder="1" applyAlignment="1">
      <alignment horizontal="left" vertical="top" wrapText="1"/>
    </xf>
    <xf numFmtId="0" fontId="3" fillId="0" borderId="0" xfId="1" applyFont="1" applyAlignment="1"/>
    <xf numFmtId="0" fontId="8" fillId="2" borderId="9" xfId="1" applyNumberFormat="1" applyFont="1" applyFill="1" applyBorder="1" applyAlignment="1">
      <alignment horizontal="left" wrapText="1"/>
    </xf>
    <xf numFmtId="0" fontId="8" fillId="0" borderId="0" xfId="1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2" applyNumberFormat="1" applyFont="1" applyBorder="1" applyAlignment="1">
      <alignment horizontal="right"/>
    </xf>
    <xf numFmtId="0" fontId="4" fillId="0" borderId="10" xfId="2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0" borderId="11" xfId="2" applyNumberFormat="1" applyFont="1" applyBorder="1" applyAlignment="1">
      <alignment horizontal="center" vertical="center"/>
    </xf>
    <xf numFmtId="1" fontId="11" fillId="0" borderId="12" xfId="2" applyNumberFormat="1" applyFont="1" applyBorder="1" applyAlignment="1">
      <alignment horizontal="center" vertical="center"/>
    </xf>
    <xf numFmtId="1" fontId="11" fillId="0" borderId="13" xfId="2" applyNumberFormat="1" applyFont="1" applyBorder="1" applyAlignment="1">
      <alignment horizontal="center" vertical="center"/>
    </xf>
    <xf numFmtId="0" fontId="8" fillId="0" borderId="15" xfId="2" applyNumberFormat="1" applyFont="1" applyBorder="1" applyAlignment="1">
      <alignment horizontal="left" vertical="center"/>
    </xf>
    <xf numFmtId="0" fontId="8" fillId="0" borderId="16" xfId="2" applyNumberFormat="1" applyFont="1" applyBorder="1" applyAlignment="1">
      <alignment horizontal="left" vertical="center"/>
    </xf>
    <xf numFmtId="0" fontId="3" fillId="0" borderId="12" xfId="2" applyNumberFormat="1" applyFont="1" applyBorder="1" applyAlignment="1">
      <alignment horizontal="left" vertical="center"/>
    </xf>
    <xf numFmtId="0" fontId="3" fillId="0" borderId="13" xfId="2" applyNumberFormat="1" applyFont="1" applyBorder="1" applyAlignment="1">
      <alignment horizontal="left" vertical="center"/>
    </xf>
    <xf numFmtId="0" fontId="3" fillId="0" borderId="12" xfId="2" applyNumberFormat="1" applyFont="1" applyBorder="1" applyAlignment="1">
      <alignment horizontal="left" vertical="top"/>
    </xf>
    <xf numFmtId="0" fontId="3" fillId="0" borderId="13" xfId="2" applyNumberFormat="1" applyFont="1" applyBorder="1" applyAlignment="1">
      <alignment horizontal="left" vertical="top"/>
    </xf>
    <xf numFmtId="0" fontId="3" fillId="0" borderId="12" xfId="2" applyNumberFormat="1" applyFont="1" applyBorder="1" applyAlignment="1">
      <alignment horizontal="left" vertical="center" wrapText="1"/>
    </xf>
    <xf numFmtId="0" fontId="3" fillId="0" borderId="13" xfId="2" applyNumberFormat="1" applyFont="1" applyBorder="1" applyAlignment="1">
      <alignment horizontal="left" vertical="center" wrapText="1"/>
    </xf>
    <xf numFmtId="0" fontId="8" fillId="3" borderId="19" xfId="2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5" borderId="20" xfId="2" applyNumberFormat="1" applyFont="1" applyFill="1" applyBorder="1" applyAlignment="1">
      <alignment horizontal="left" vertical="center"/>
    </xf>
    <xf numFmtId="0" fontId="8" fillId="5" borderId="21" xfId="2" applyNumberFormat="1" applyFont="1" applyFill="1" applyBorder="1" applyAlignment="1">
      <alignment horizontal="left" vertical="center"/>
    </xf>
    <xf numFmtId="0" fontId="3" fillId="0" borderId="23" xfId="2" applyNumberFormat="1" applyFont="1" applyBorder="1" applyAlignment="1">
      <alignment horizontal="center" vertical="center"/>
    </xf>
    <xf numFmtId="0" fontId="3" fillId="0" borderId="24" xfId="2" applyNumberFormat="1" applyFont="1" applyBorder="1" applyAlignment="1">
      <alignment horizontal="center" vertical="center"/>
    </xf>
    <xf numFmtId="1" fontId="11" fillId="0" borderId="15" xfId="2" applyNumberFormat="1" applyFont="1" applyBorder="1" applyAlignment="1">
      <alignment horizontal="center" vertical="center"/>
    </xf>
    <xf numFmtId="1" fontId="11" fillId="0" borderId="16" xfId="2" applyNumberFormat="1" applyFont="1" applyBorder="1" applyAlignment="1">
      <alignment horizontal="center" vertical="center"/>
    </xf>
    <xf numFmtId="0" fontId="8" fillId="0" borderId="12" xfId="2" applyNumberFormat="1" applyFont="1" applyBorder="1" applyAlignment="1">
      <alignment horizontal="left" vertical="center"/>
    </xf>
    <xf numFmtId="0" fontId="8" fillId="0" borderId="13" xfId="2" applyNumberFormat="1" applyFont="1" applyBorder="1" applyAlignment="1">
      <alignment horizontal="left" vertical="center"/>
    </xf>
    <xf numFmtId="0" fontId="12" fillId="7" borderId="10" xfId="0" applyNumberFormat="1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32" xfId="0" applyFill="1" applyBorder="1" applyAlignment="1">
      <alignment horizontal="left" vertical="center" wrapText="1"/>
    </xf>
    <xf numFmtId="0" fontId="8" fillId="3" borderId="19" xfId="2" applyNumberFormat="1" applyFont="1" applyFill="1" applyBorder="1" applyAlignment="1">
      <alignment horizontal="left" vertical="center"/>
    </xf>
    <xf numFmtId="0" fontId="8" fillId="3" borderId="1" xfId="2" applyNumberFormat="1" applyFont="1" applyFill="1" applyBorder="1" applyAlignment="1">
      <alignment horizontal="left" vertical="center"/>
    </xf>
    <xf numFmtId="0" fontId="8" fillId="6" borderId="19" xfId="2" applyNumberFormat="1" applyFont="1" applyFill="1" applyBorder="1" applyAlignment="1">
      <alignment horizontal="left" vertical="center"/>
    </xf>
    <xf numFmtId="0" fontId="8" fillId="6" borderId="1" xfId="2" applyNumberFormat="1" applyFont="1" applyFill="1" applyBorder="1" applyAlignment="1">
      <alignment horizontal="left" vertical="center"/>
    </xf>
    <xf numFmtId="0" fontId="12" fillId="7" borderId="27" xfId="0" applyNumberFormat="1" applyFont="1" applyFill="1" applyBorder="1" applyAlignment="1">
      <alignment horizontal="left"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9" fillId="7" borderId="29" xfId="0" applyFont="1" applyFill="1" applyBorder="1" applyAlignment="1">
      <alignment horizontal="left" vertical="center" wrapText="1"/>
    </xf>
    <xf numFmtId="0" fontId="12" fillId="8" borderId="10" xfId="0" applyNumberFormat="1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32" xfId="0" applyFill="1" applyBorder="1" applyAlignment="1">
      <alignment horizontal="left" vertical="center" wrapText="1"/>
    </xf>
    <xf numFmtId="0" fontId="14" fillId="0" borderId="0" xfId="1" applyNumberFormat="1" applyFont="1" applyAlignment="1">
      <alignment horizontal="center" vertical="top"/>
    </xf>
    <xf numFmtId="0" fontId="20" fillId="0" borderId="0" xfId="3" applyFont="1" applyAlignment="1">
      <alignment horizontal="left"/>
    </xf>
    <xf numFmtId="0" fontId="19" fillId="0" borderId="0" xfId="3" applyNumberFormat="1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3" applyFont="1" applyAlignment="1">
      <alignment horizontal="left"/>
    </xf>
    <xf numFmtId="0" fontId="19" fillId="0" borderId="0" xfId="3" applyNumberFormat="1" applyFont="1" applyAlignment="1">
      <alignment horizontal="left" vertical="top"/>
    </xf>
    <xf numFmtId="0" fontId="12" fillId="0" borderId="19" xfId="4" applyNumberFormat="1" applyFont="1" applyBorder="1" applyAlignment="1">
      <alignment horizontal="left" wrapText="1"/>
    </xf>
    <xf numFmtId="0" fontId="19" fillId="2" borderId="9" xfId="3" applyNumberFormat="1" applyFont="1" applyFill="1" applyBorder="1" applyAlignment="1">
      <alignment horizontal="left" wrapText="1"/>
    </xf>
    <xf numFmtId="0" fontId="19" fillId="0" borderId="0" xfId="3" applyNumberFormat="1" applyFont="1" applyAlignment="1">
      <alignment horizontal="center"/>
    </xf>
    <xf numFmtId="1" fontId="20" fillId="0" borderId="19" xfId="4" applyNumberFormat="1" applyFont="1" applyBorder="1" applyAlignment="1">
      <alignment horizontal="center" vertical="center" wrapText="1"/>
    </xf>
    <xf numFmtId="0" fontId="23" fillId="0" borderId="19" xfId="4" applyNumberFormat="1" applyFont="1" applyBorder="1" applyAlignment="1">
      <alignment horizontal="left" vertical="center" wrapText="1"/>
    </xf>
    <xf numFmtId="0" fontId="23" fillId="0" borderId="19" xfId="4" applyNumberFormat="1" applyFont="1" applyBorder="1" applyAlignment="1">
      <alignment horizontal="left" vertical="top" wrapText="1"/>
    </xf>
    <xf numFmtId="0" fontId="12" fillId="0" borderId="19" xfId="4" applyNumberFormat="1" applyFont="1" applyBorder="1" applyAlignment="1">
      <alignment horizontal="left" vertical="center" wrapText="1"/>
    </xf>
    <xf numFmtId="0" fontId="23" fillId="0" borderId="19" xfId="4" applyNumberFormat="1" applyFont="1" applyBorder="1" applyAlignment="1">
      <alignment horizontal="left" wrapText="1"/>
    </xf>
    <xf numFmtId="0" fontId="23" fillId="0" borderId="1" xfId="4" applyNumberFormat="1" applyFont="1" applyBorder="1" applyAlignment="1">
      <alignment horizontal="left" wrapText="1"/>
    </xf>
    <xf numFmtId="0" fontId="12" fillId="0" borderId="20" xfId="4" applyNumberFormat="1" applyFont="1" applyBorder="1" applyAlignment="1">
      <alignment horizontal="left" vertical="center" wrapText="1"/>
    </xf>
    <xf numFmtId="0" fontId="12" fillId="0" borderId="1" xfId="4" applyNumberFormat="1" applyFont="1" applyBorder="1" applyAlignment="1">
      <alignment horizontal="left" vertical="center" wrapText="1"/>
    </xf>
    <xf numFmtId="0" fontId="23" fillId="0" borderId="1" xfId="4" applyNumberFormat="1" applyFont="1" applyBorder="1" applyAlignment="1">
      <alignment horizontal="left" vertical="center" wrapText="1"/>
    </xf>
    <xf numFmtId="0" fontId="20" fillId="0" borderId="0" xfId="3" applyNumberFormat="1" applyFont="1" applyAlignment="1">
      <alignment horizontal="center" vertical="top"/>
    </xf>
    <xf numFmtId="0" fontId="23" fillId="0" borderId="20" xfId="4" applyNumberFormat="1" applyFont="1" applyBorder="1" applyAlignment="1">
      <alignment horizontal="left" wrapText="1"/>
    </xf>
    <xf numFmtId="0" fontId="23" fillId="0" borderId="21" xfId="4" applyNumberFormat="1" applyFont="1" applyBorder="1" applyAlignment="1">
      <alignment horizontal="left" wrapText="1"/>
    </xf>
    <xf numFmtId="0" fontId="3" fillId="0" borderId="13" xfId="5" applyNumberFormat="1" applyFont="1" applyBorder="1" applyAlignment="1">
      <alignment horizontal="left" vertical="center"/>
    </xf>
    <xf numFmtId="0" fontId="3" fillId="0" borderId="40" xfId="5" applyNumberFormat="1" applyFont="1" applyBorder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7" fillId="0" borderId="0" xfId="5" applyNumberFormat="1" applyFont="1" applyAlignment="1">
      <alignment horizontal="left" vertical="center"/>
    </xf>
    <xf numFmtId="0" fontId="3" fillId="0" borderId="0" xfId="5" applyFont="1" applyAlignment="1">
      <alignment horizontal="left"/>
    </xf>
    <xf numFmtId="0" fontId="8" fillId="0" borderId="0" xfId="5" applyFont="1" applyAlignment="1">
      <alignment horizontal="center" wrapText="1"/>
    </xf>
    <xf numFmtId="1" fontId="11" fillId="0" borderId="39" xfId="5" applyNumberFormat="1" applyFont="1" applyBorder="1" applyAlignment="1">
      <alignment horizontal="center" vertical="center"/>
    </xf>
    <xf numFmtId="0" fontId="8" fillId="0" borderId="7" xfId="5" applyNumberFormat="1" applyFont="1" applyBorder="1" applyAlignment="1">
      <alignment horizontal="center" vertical="center"/>
    </xf>
    <xf numFmtId="0" fontId="3" fillId="0" borderId="7" xfId="5" applyNumberFormat="1" applyFont="1" applyBorder="1" applyAlignment="1">
      <alignment horizontal="left" vertical="center"/>
    </xf>
    <xf numFmtId="0" fontId="3" fillId="0" borderId="40" xfId="5" applyNumberFormat="1" applyFont="1" applyBorder="1" applyAlignment="1">
      <alignment horizontal="center" vertical="top"/>
    </xf>
    <xf numFmtId="0" fontId="3" fillId="0" borderId="1" xfId="5" applyNumberFormat="1" applyFont="1" applyBorder="1" applyAlignment="1">
      <alignment horizontal="center" vertical="top"/>
    </xf>
    <xf numFmtId="0" fontId="3" fillId="0" borderId="8" xfId="5" applyNumberFormat="1" applyFont="1" applyBorder="1" applyAlignment="1">
      <alignment horizontal="left" vertical="center" wrapText="1"/>
    </xf>
    <xf numFmtId="0" fontId="3" fillId="0" borderId="8" xfId="5" applyNumberFormat="1" applyFont="1" applyBorder="1" applyAlignment="1">
      <alignment horizontal="left" vertical="top"/>
    </xf>
    <xf numFmtId="0" fontId="3" fillId="0" borderId="13" xfId="5" applyNumberFormat="1" applyFont="1" applyBorder="1" applyAlignment="1">
      <alignment horizontal="left" vertical="center" wrapText="1"/>
    </xf>
    <xf numFmtId="0" fontId="3" fillId="0" borderId="40" xfId="5" applyNumberFormat="1" applyFont="1" applyBorder="1" applyAlignment="1">
      <alignment horizontal="center" vertical="center" wrapText="1"/>
    </xf>
    <xf numFmtId="0" fontId="3" fillId="0" borderId="13" xfId="5" applyFont="1" applyBorder="1" applyAlignment="1">
      <alignment horizontal="left"/>
    </xf>
    <xf numFmtId="0" fontId="3" fillId="0" borderId="8" xfId="5" applyNumberFormat="1" applyFont="1" applyBorder="1" applyAlignment="1">
      <alignment horizontal="left" vertical="center"/>
    </xf>
    <xf numFmtId="0" fontId="3" fillId="0" borderId="13" xfId="5" applyNumberFormat="1" applyFont="1" applyBorder="1" applyAlignment="1">
      <alignment horizontal="left" wrapText="1"/>
    </xf>
    <xf numFmtId="0" fontId="3" fillId="0" borderId="41" xfId="5" applyFont="1" applyBorder="1" applyAlignment="1">
      <alignment horizontal="left"/>
    </xf>
    <xf numFmtId="0" fontId="3" fillId="0" borderId="39" xfId="5" applyNumberFormat="1" applyFont="1" applyBorder="1" applyAlignment="1">
      <alignment horizontal="center" vertical="center"/>
    </xf>
    <xf numFmtId="0" fontId="3" fillId="0" borderId="3" xfId="5" applyNumberFormat="1" applyFont="1" applyBorder="1" applyAlignment="1">
      <alignment horizontal="left" vertical="center" wrapText="1"/>
    </xf>
    <xf numFmtId="0" fontId="8" fillId="2" borderId="9" xfId="5" applyNumberFormat="1" applyFont="1" applyFill="1" applyBorder="1" applyAlignment="1">
      <alignment horizontal="left" wrapText="1"/>
    </xf>
    <xf numFmtId="0" fontId="14" fillId="0" borderId="0" xfId="5" applyNumberFormat="1" applyFont="1" applyAlignment="1">
      <alignment horizontal="center" vertical="top"/>
    </xf>
    <xf numFmtId="0" fontId="5" fillId="0" borderId="0" xfId="6" applyNumberFormat="1" applyFont="1" applyAlignment="1">
      <alignment horizontal="center" vertical="center" wrapText="1"/>
    </xf>
    <xf numFmtId="0" fontId="11" fillId="0" borderId="0" xfId="7" applyNumberFormat="1" applyFont="1" applyAlignment="1">
      <alignment horizontal="center" vertical="center" wrapText="1"/>
    </xf>
    <xf numFmtId="0" fontId="7" fillId="0" borderId="0" xfId="6" applyNumberFormat="1" applyFont="1" applyAlignment="1">
      <alignment horizontal="center" vertical="center"/>
    </xf>
    <xf numFmtId="0" fontId="3" fillId="0" borderId="0" xfId="6" applyFont="1" applyAlignment="1">
      <alignment horizontal="left" wrapText="1"/>
    </xf>
    <xf numFmtId="0" fontId="3" fillId="0" borderId="0" xfId="6" applyFont="1" applyAlignment="1">
      <alignment horizontal="left"/>
    </xf>
    <xf numFmtId="1" fontId="11" fillId="0" borderId="39" xfId="8" applyNumberFormat="1" applyFont="1" applyBorder="1" applyAlignment="1">
      <alignment horizontal="center" vertical="center"/>
    </xf>
    <xf numFmtId="1" fontId="11" fillId="0" borderId="43" xfId="8" applyNumberFormat="1" applyFont="1" applyBorder="1" applyAlignment="1">
      <alignment horizontal="center" vertical="center"/>
    </xf>
    <xf numFmtId="1" fontId="11" fillId="0" borderId="44" xfId="8" applyNumberFormat="1" applyFont="1" applyBorder="1" applyAlignment="1">
      <alignment horizontal="center" vertical="center"/>
    </xf>
    <xf numFmtId="0" fontId="8" fillId="0" borderId="43" xfId="8" applyNumberFormat="1" applyFont="1" applyBorder="1" applyAlignment="1">
      <alignment horizontal="left" vertical="center" wrapText="1"/>
    </xf>
    <xf numFmtId="0" fontId="8" fillId="0" borderId="45" xfId="8" applyNumberFormat="1" applyFont="1" applyBorder="1" applyAlignment="1">
      <alignment horizontal="left" vertical="center" wrapText="1"/>
    </xf>
    <xf numFmtId="0" fontId="3" fillId="0" borderId="43" xfId="8" applyNumberFormat="1" applyFont="1" applyBorder="1" applyAlignment="1">
      <alignment horizontal="left" vertical="top" wrapText="1"/>
    </xf>
    <xf numFmtId="0" fontId="3" fillId="0" borderId="45" xfId="8" applyNumberFormat="1" applyFont="1" applyBorder="1" applyAlignment="1">
      <alignment horizontal="left" vertical="top" wrapText="1"/>
    </xf>
    <xf numFmtId="0" fontId="3" fillId="0" borderId="39" xfId="8" applyNumberFormat="1" applyFont="1" applyBorder="1" applyAlignment="1">
      <alignment horizontal="left" vertical="center" wrapText="1"/>
    </xf>
    <xf numFmtId="0" fontId="3" fillId="0" borderId="43" xfId="8" applyNumberFormat="1" applyFont="1" applyBorder="1" applyAlignment="1">
      <alignment horizontal="left" vertical="center" wrapText="1"/>
    </xf>
    <xf numFmtId="0" fontId="3" fillId="0" borderId="45" xfId="8" applyNumberFormat="1" applyFont="1" applyBorder="1" applyAlignment="1">
      <alignment horizontal="left" vertical="center" wrapText="1"/>
    </xf>
    <xf numFmtId="0" fontId="3" fillId="0" borderId="1" xfId="8" applyNumberFormat="1" applyFont="1" applyBorder="1" applyAlignment="1">
      <alignment horizontal="left" vertical="center" wrapText="1"/>
    </xf>
    <xf numFmtId="0" fontId="8" fillId="2" borderId="9" xfId="6" applyNumberFormat="1" applyFont="1" applyFill="1" applyBorder="1" applyAlignment="1">
      <alignment horizontal="left" wrapText="1"/>
    </xf>
    <xf numFmtId="0" fontId="15" fillId="0" borderId="16" xfId="8" applyNumberFormat="1" applyFont="1" applyBorder="1" applyAlignment="1">
      <alignment horizontal="center" vertical="center"/>
    </xf>
    <xf numFmtId="0" fontId="15" fillId="0" borderId="9" xfId="8" applyNumberFormat="1" applyFont="1" applyBorder="1" applyAlignment="1">
      <alignment horizontal="center" vertical="center"/>
    </xf>
    <xf numFmtId="0" fontId="15" fillId="0" borderId="42" xfId="8" applyNumberFormat="1" applyFont="1" applyBorder="1" applyAlignment="1">
      <alignment horizontal="center" vertical="center"/>
    </xf>
    <xf numFmtId="0" fontId="3" fillId="0" borderId="7" xfId="8" applyNumberFormat="1" applyFont="1" applyBorder="1" applyAlignment="1">
      <alignment horizontal="center" vertical="top" wrapText="1"/>
    </xf>
    <xf numFmtId="0" fontId="3" fillId="0" borderId="3" xfId="8" applyNumberFormat="1" applyFont="1" applyBorder="1" applyAlignment="1">
      <alignment horizontal="center" vertical="top" wrapText="1"/>
    </xf>
    <xf numFmtId="0" fontId="3" fillId="0" borderId="39" xfId="8" applyNumberFormat="1" applyFont="1" applyBorder="1" applyAlignment="1">
      <alignment horizontal="center" vertical="top" wrapText="1"/>
    </xf>
    <xf numFmtId="0" fontId="3" fillId="0" borderId="43" xfId="8" applyNumberFormat="1" applyFont="1" applyBorder="1" applyAlignment="1">
      <alignment horizontal="center" vertical="top" wrapText="1"/>
    </xf>
    <xf numFmtId="0" fontId="3" fillId="0" borderId="44" xfId="8" applyNumberFormat="1" applyFont="1" applyBorder="1" applyAlignment="1">
      <alignment horizontal="center" vertical="top" wrapText="1"/>
    </xf>
    <xf numFmtId="0" fontId="3" fillId="0" borderId="7" xfId="8" applyNumberFormat="1" applyFont="1" applyBorder="1" applyAlignment="1">
      <alignment horizontal="center" vertical="center" wrapText="1"/>
    </xf>
    <xf numFmtId="0" fontId="3" fillId="0" borderId="3" xfId="8" applyNumberFormat="1" applyFont="1" applyBorder="1" applyAlignment="1">
      <alignment horizontal="center" vertical="center" wrapText="1"/>
    </xf>
    <xf numFmtId="0" fontId="8" fillId="0" borderId="1" xfId="8" applyNumberFormat="1" applyFont="1" applyBorder="1" applyAlignment="1">
      <alignment horizontal="left" vertical="center" wrapText="1"/>
    </xf>
    <xf numFmtId="0" fontId="3" fillId="0" borderId="43" xfId="8" applyNumberFormat="1" applyFont="1" applyBorder="1" applyAlignment="1">
      <alignment horizontal="center" vertical="center" wrapText="1"/>
    </xf>
    <xf numFmtId="0" fontId="3" fillId="0" borderId="44" xfId="8" applyNumberFormat="1" applyFont="1" applyBorder="1" applyAlignment="1">
      <alignment horizontal="center" vertical="center" wrapText="1"/>
    </xf>
    <xf numFmtId="0" fontId="3" fillId="0" borderId="47" xfId="8" applyNumberFormat="1" applyFont="1" applyBorder="1" applyAlignment="1">
      <alignment horizontal="center" vertical="center" wrapText="1"/>
    </xf>
    <xf numFmtId="0" fontId="3" fillId="0" borderId="3" xfId="8" applyNumberFormat="1" applyFont="1" applyBorder="1" applyAlignment="1">
      <alignment horizontal="center" vertical="top"/>
    </xf>
    <xf numFmtId="0" fontId="3" fillId="0" borderId="16" xfId="8" applyNumberFormat="1" applyFont="1" applyBorder="1" applyAlignment="1">
      <alignment horizontal="left" vertical="center" wrapText="1"/>
    </xf>
    <xf numFmtId="0" fontId="8" fillId="0" borderId="16" xfId="8" applyNumberFormat="1" applyFont="1" applyBorder="1" applyAlignment="1">
      <alignment horizontal="left" vertical="center" wrapText="1"/>
    </xf>
    <xf numFmtId="0" fontId="8" fillId="0" borderId="43" xfId="8" applyNumberFormat="1" applyFont="1" applyBorder="1" applyAlignment="1">
      <alignment horizontal="center" vertical="center" wrapText="1"/>
    </xf>
    <xf numFmtId="0" fontId="8" fillId="0" borderId="44" xfId="8" applyNumberFormat="1" applyFont="1" applyBorder="1" applyAlignment="1">
      <alignment horizontal="center" vertical="center" wrapText="1"/>
    </xf>
    <xf numFmtId="0" fontId="8" fillId="2" borderId="9" xfId="8" applyNumberFormat="1" applyFont="1" applyFill="1" applyBorder="1" applyAlignment="1">
      <alignment horizontal="left" wrapText="1"/>
    </xf>
    <xf numFmtId="0" fontId="14" fillId="0" borderId="0" xfId="8" applyNumberFormat="1" applyFont="1" applyAlignment="1">
      <alignment horizontal="center" vertical="top"/>
    </xf>
    <xf numFmtId="0" fontId="15" fillId="0" borderId="23" xfId="8" applyNumberFormat="1" applyFont="1" applyBorder="1" applyAlignment="1">
      <alignment horizontal="center" vertical="center"/>
    </xf>
    <xf numFmtId="0" fontId="15" fillId="0" borderId="54" xfId="8" applyNumberFormat="1" applyFont="1" applyBorder="1" applyAlignment="1">
      <alignment horizontal="center" vertical="center"/>
    </xf>
    <xf numFmtId="0" fontId="15" fillId="0" borderId="55" xfId="8" applyNumberFormat="1" applyFont="1" applyBorder="1" applyAlignment="1">
      <alignment horizontal="center" vertical="center"/>
    </xf>
    <xf numFmtId="0" fontId="3" fillId="0" borderId="56" xfId="8" applyNumberFormat="1" applyFont="1" applyBorder="1" applyAlignment="1">
      <alignment horizontal="center" vertical="top" wrapText="1"/>
    </xf>
    <xf numFmtId="0" fontId="3" fillId="0" borderId="46" xfId="8" applyNumberFormat="1" applyFont="1" applyBorder="1" applyAlignment="1">
      <alignment horizontal="center" vertical="top" wrapText="1"/>
    </xf>
    <xf numFmtId="0" fontId="3" fillId="0" borderId="34" xfId="8" applyNumberFormat="1" applyFont="1" applyBorder="1" applyAlignment="1">
      <alignment horizontal="center" vertical="top" wrapText="1"/>
    </xf>
    <xf numFmtId="0" fontId="3" fillId="0" borderId="35" xfId="8" applyNumberFormat="1" applyFont="1" applyBorder="1" applyAlignment="1">
      <alignment horizontal="center" vertical="top" wrapText="1"/>
    </xf>
    <xf numFmtId="0" fontId="3" fillId="0" borderId="56" xfId="8" applyNumberFormat="1" applyFont="1" applyBorder="1" applyAlignment="1">
      <alignment horizontal="center" vertical="center" wrapText="1"/>
    </xf>
    <xf numFmtId="0" fontId="3" fillId="0" borderId="57" xfId="8" applyNumberFormat="1" applyFont="1" applyBorder="1" applyAlignment="1">
      <alignment horizontal="center" vertical="center"/>
    </xf>
    <xf numFmtId="0" fontId="15" fillId="0" borderId="58" xfId="8" applyNumberFormat="1" applyFont="1" applyBorder="1" applyAlignment="1">
      <alignment horizontal="center" vertical="center"/>
    </xf>
    <xf numFmtId="0" fontId="3" fillId="0" borderId="14" xfId="8" applyNumberFormat="1" applyFont="1" applyBorder="1" applyAlignment="1">
      <alignment horizontal="center" vertical="center"/>
    </xf>
    <xf numFmtId="1" fontId="11" fillId="0" borderId="47" xfId="8" applyNumberFormat="1" applyFont="1" applyBorder="1" applyAlignment="1">
      <alignment horizontal="center" vertical="center"/>
    </xf>
    <xf numFmtId="1" fontId="2" fillId="0" borderId="18" xfId="8" applyNumberFormat="1" applyFont="1" applyBorder="1" applyAlignment="1">
      <alignment horizontal="center"/>
    </xf>
    <xf numFmtId="0" fontId="8" fillId="0" borderId="47" xfId="8" applyNumberFormat="1" applyFont="1" applyBorder="1" applyAlignment="1">
      <alignment horizontal="left" vertical="center" wrapText="1"/>
    </xf>
    <xf numFmtId="0" fontId="3" fillId="0" borderId="47" xfId="8" applyNumberFormat="1" applyFont="1" applyBorder="1" applyAlignment="1">
      <alignment horizontal="left" vertical="top" wrapText="1"/>
    </xf>
    <xf numFmtId="0" fontId="3" fillId="0" borderId="47" xfId="8" applyNumberFormat="1" applyFont="1" applyBorder="1" applyAlignment="1">
      <alignment horizontal="left" vertical="center" wrapText="1"/>
    </xf>
    <xf numFmtId="164" fontId="1" fillId="0" borderId="0" xfId="0" applyNumberFormat="1" applyFont="1" applyBorder="1"/>
    <xf numFmtId="0" fontId="3" fillId="0" borderId="19" xfId="8" applyNumberFormat="1" applyFont="1" applyBorder="1" applyAlignment="1">
      <alignment horizontal="left" vertical="center" wrapText="1"/>
    </xf>
    <xf numFmtId="3" fontId="0" fillId="0" borderId="0" xfId="0" applyNumberFormat="1" applyBorder="1"/>
    <xf numFmtId="0" fontId="8" fillId="0" borderId="19" xfId="8" applyNumberFormat="1" applyFont="1" applyBorder="1" applyAlignment="1">
      <alignment horizontal="left" vertical="center" wrapText="1"/>
    </xf>
    <xf numFmtId="0" fontId="15" fillId="0" borderId="15" xfId="8" applyNumberFormat="1" applyFont="1" applyBorder="1" applyAlignment="1">
      <alignment horizontal="center" vertical="center"/>
    </xf>
    <xf numFmtId="0" fontId="3" fillId="0" borderId="17" xfId="8" applyNumberFormat="1" applyFont="1" applyBorder="1" applyAlignment="1">
      <alignment horizontal="center" vertical="center"/>
    </xf>
    <xf numFmtId="0" fontId="15" fillId="0" borderId="12" xfId="8" applyNumberFormat="1" applyFont="1" applyBorder="1" applyAlignment="1">
      <alignment horizontal="center" vertical="center"/>
    </xf>
    <xf numFmtId="0" fontId="15" fillId="0" borderId="0" xfId="8" applyNumberFormat="1" applyFont="1" applyBorder="1" applyAlignment="1">
      <alignment horizontal="center" vertical="center"/>
    </xf>
    <xf numFmtId="0" fontId="3" fillId="0" borderId="15" xfId="8" applyNumberFormat="1" applyFont="1" applyBorder="1" applyAlignment="1">
      <alignment horizontal="left" vertical="center" wrapText="1"/>
    </xf>
    <xf numFmtId="0" fontId="8" fillId="0" borderId="15" xfId="8" applyNumberFormat="1" applyFont="1" applyBorder="1" applyAlignment="1">
      <alignment horizontal="left" vertical="center" wrapText="1"/>
    </xf>
    <xf numFmtId="0" fontId="8" fillId="0" borderId="20" xfId="8" applyNumberFormat="1" applyFont="1" applyBorder="1" applyAlignment="1">
      <alignment horizontal="left" vertical="center" wrapText="1"/>
    </xf>
    <xf numFmtId="0" fontId="8" fillId="0" borderId="21" xfId="8" applyNumberFormat="1" applyFont="1" applyBorder="1" applyAlignment="1">
      <alignment horizontal="left" vertical="center" wrapText="1"/>
    </xf>
    <xf numFmtId="0" fontId="15" fillId="0" borderId="33" xfId="5" applyNumberFormat="1" applyFont="1" applyBorder="1" applyAlignment="1">
      <alignment horizontal="center" vertical="center"/>
    </xf>
    <xf numFmtId="0" fontId="15" fillId="0" borderId="46" xfId="5" applyNumberFormat="1" applyFont="1" applyBorder="1" applyAlignment="1">
      <alignment horizontal="center" vertical="center"/>
    </xf>
    <xf numFmtId="0" fontId="3" fillId="0" borderId="25" xfId="5" applyNumberFormat="1" applyFont="1" applyBorder="1" applyAlignment="1">
      <alignment horizontal="center" vertical="top" wrapText="1"/>
    </xf>
    <xf numFmtId="0" fontId="3" fillId="0" borderId="26" xfId="5" applyNumberFormat="1" applyFont="1" applyBorder="1" applyAlignment="1">
      <alignment horizontal="center" vertical="top" wrapText="1"/>
    </xf>
    <xf numFmtId="1" fontId="11" fillId="0" borderId="47" xfId="5" applyNumberFormat="1" applyFont="1" applyBorder="1" applyAlignment="1">
      <alignment horizontal="center" vertical="center"/>
    </xf>
    <xf numFmtId="1" fontId="11" fillId="0" borderId="18" xfId="5" applyNumberFormat="1" applyFont="1" applyBorder="1" applyAlignment="1">
      <alignment horizontal="center" vertical="center"/>
    </xf>
    <xf numFmtId="0" fontId="8" fillId="0" borderId="59" xfId="5" applyNumberFormat="1" applyFont="1" applyBorder="1" applyAlignment="1">
      <alignment horizontal="center" vertical="center"/>
    </xf>
    <xf numFmtId="0" fontId="8" fillId="0" borderId="17" xfId="5" applyNumberFormat="1" applyFont="1" applyBorder="1" applyAlignment="1">
      <alignment horizontal="center" vertical="center"/>
    </xf>
    <xf numFmtId="0" fontId="3" fillId="0" borderId="59" xfId="5" applyNumberFormat="1" applyFont="1" applyBorder="1" applyAlignment="1">
      <alignment horizontal="left" vertical="center"/>
    </xf>
    <xf numFmtId="164" fontId="8" fillId="0" borderId="18" xfId="5" applyNumberFormat="1" applyFont="1" applyBorder="1" applyAlignment="1">
      <alignment horizontal="right" vertical="center"/>
    </xf>
    <xf numFmtId="0" fontId="3" fillId="0" borderId="12" xfId="5" applyNumberFormat="1" applyFont="1" applyBorder="1" applyAlignment="1">
      <alignment horizontal="left" vertical="top"/>
    </xf>
    <xf numFmtId="0" fontId="3" fillId="0" borderId="0" xfId="5" applyNumberFormat="1" applyFont="1" applyBorder="1" applyAlignment="1">
      <alignment horizontal="center" vertical="top"/>
    </xf>
    <xf numFmtId="164" fontId="3" fillId="0" borderId="18" xfId="5" applyNumberFormat="1" applyFont="1" applyBorder="1" applyAlignment="1">
      <alignment horizontal="right"/>
    </xf>
    <xf numFmtId="0" fontId="3" fillId="0" borderId="12" xfId="5" applyNumberFormat="1" applyFont="1" applyBorder="1" applyAlignment="1">
      <alignment horizontal="left" vertical="center"/>
    </xf>
    <xf numFmtId="0" fontId="3" fillId="0" borderId="0" xfId="5" applyNumberFormat="1" applyFont="1" applyBorder="1" applyAlignment="1">
      <alignment horizontal="center" vertical="center"/>
    </xf>
    <xf numFmtId="164" fontId="3" fillId="2" borderId="18" xfId="5" applyNumberFormat="1" applyFont="1" applyFill="1" applyBorder="1" applyAlignment="1">
      <alignment horizontal="right" vertical="center"/>
    </xf>
    <xf numFmtId="0" fontId="3" fillId="0" borderId="60" xfId="5" applyNumberFormat="1" applyFont="1" applyBorder="1" applyAlignment="1">
      <alignment horizontal="left" vertical="center" wrapText="1"/>
    </xf>
    <xf numFmtId="164" fontId="8" fillId="0" borderId="14" xfId="5" applyNumberFormat="1" applyFont="1" applyBorder="1" applyAlignment="1">
      <alignment horizontal="right" vertical="center"/>
    </xf>
    <xf numFmtId="0" fontId="3" fillId="0" borderId="60" xfId="5" applyNumberFormat="1" applyFont="1" applyBorder="1" applyAlignment="1">
      <alignment horizontal="left" vertical="top"/>
    </xf>
    <xf numFmtId="164" fontId="3" fillId="0" borderId="18" xfId="5" applyNumberFormat="1" applyFont="1" applyBorder="1" applyAlignment="1">
      <alignment horizontal="right" vertical="top"/>
    </xf>
    <xf numFmtId="164" fontId="3" fillId="2" borderId="14" xfId="5" applyNumberFormat="1" applyFont="1" applyFill="1" applyBorder="1" applyAlignment="1">
      <alignment horizontal="right" vertical="center"/>
    </xf>
    <xf numFmtId="0" fontId="3" fillId="0" borderId="12" xfId="5" applyNumberFormat="1" applyFont="1" applyBorder="1" applyAlignment="1">
      <alignment horizontal="left" vertical="center" wrapText="1"/>
    </xf>
    <xf numFmtId="0" fontId="3" fillId="0" borderId="0" xfId="5" applyNumberFormat="1" applyFont="1" applyBorder="1" applyAlignment="1">
      <alignment horizontal="center" vertical="center" wrapText="1"/>
    </xf>
    <xf numFmtId="0" fontId="3" fillId="0" borderId="60" xfId="5" applyNumberFormat="1" applyFont="1" applyBorder="1" applyAlignment="1">
      <alignment horizontal="left" vertical="center"/>
    </xf>
    <xf numFmtId="0" fontId="3" fillId="0" borderId="12" xfId="5" applyFont="1" applyBorder="1" applyAlignment="1">
      <alignment horizontal="left"/>
    </xf>
    <xf numFmtId="0" fontId="3" fillId="0" borderId="12" xfId="5" applyNumberFormat="1" applyFont="1" applyBorder="1" applyAlignment="1">
      <alignment horizontal="left" wrapText="1"/>
    </xf>
    <xf numFmtId="0" fontId="3" fillId="0" borderId="58" xfId="5" applyFont="1" applyBorder="1" applyAlignment="1">
      <alignment horizontal="left"/>
    </xf>
    <xf numFmtId="0" fontId="0" fillId="0" borderId="12" xfId="0" applyBorder="1"/>
    <xf numFmtId="0" fontId="0" fillId="0" borderId="0" xfId="0" applyBorder="1"/>
    <xf numFmtId="0" fontId="0" fillId="0" borderId="61" xfId="0" applyBorder="1"/>
    <xf numFmtId="0" fontId="3" fillId="0" borderId="47" xfId="5" applyNumberFormat="1" applyFont="1" applyBorder="1" applyAlignment="1">
      <alignment horizontal="center" vertical="center"/>
    </xf>
    <xf numFmtId="0" fontId="3" fillId="0" borderId="18" xfId="5" applyNumberFormat="1" applyFont="1" applyBorder="1" applyAlignment="1">
      <alignment horizontal="center" vertical="top" wrapText="1"/>
    </xf>
    <xf numFmtId="0" fontId="3" fillId="0" borderId="48" xfId="5" applyNumberFormat="1" applyFont="1" applyBorder="1" applyAlignment="1">
      <alignment horizontal="left" vertical="center" wrapText="1"/>
    </xf>
    <xf numFmtId="164" fontId="3" fillId="2" borderId="18" xfId="5" applyNumberFormat="1" applyFont="1" applyFill="1" applyBorder="1" applyAlignment="1">
      <alignment horizontal="right" vertical="top"/>
    </xf>
    <xf numFmtId="164" fontId="8" fillId="2" borderId="14" xfId="5" applyNumberFormat="1" applyFont="1" applyFill="1" applyBorder="1" applyAlignment="1">
      <alignment horizontal="right" vertical="center"/>
    </xf>
    <xf numFmtId="0" fontId="3" fillId="0" borderId="27" xfId="5" applyNumberFormat="1" applyFont="1" applyBorder="1" applyAlignment="1">
      <alignment horizontal="left" vertical="center" wrapText="1"/>
    </xf>
    <xf numFmtId="0" fontId="3" fillId="0" borderId="28" xfId="5" applyNumberFormat="1" applyFont="1" applyBorder="1" applyAlignment="1">
      <alignment horizontal="center" vertical="center" wrapText="1"/>
    </xf>
    <xf numFmtId="0" fontId="3" fillId="0" borderId="62" xfId="5" applyNumberFormat="1" applyFont="1" applyBorder="1" applyAlignment="1">
      <alignment horizontal="center" vertical="center" wrapText="1"/>
    </xf>
    <xf numFmtId="1" fontId="8" fillId="0" borderId="31" xfId="5" applyNumberFormat="1" applyFont="1" applyBorder="1" applyAlignment="1">
      <alignment horizontal="center" vertical="center"/>
    </xf>
    <xf numFmtId="164" fontId="8" fillId="2" borderId="31" xfId="5" applyNumberFormat="1" applyFont="1" applyFill="1" applyBorder="1" applyAlignment="1">
      <alignment horizontal="right" vertical="center"/>
    </xf>
    <xf numFmtId="164" fontId="8" fillId="2" borderId="53" xfId="5" applyNumberFormat="1" applyFont="1" applyFill="1" applyBorder="1" applyAlignment="1">
      <alignment horizontal="right" vertical="center"/>
    </xf>
    <xf numFmtId="164" fontId="3" fillId="2" borderId="18" xfId="4" applyNumberFormat="1" applyFont="1" applyFill="1" applyBorder="1" applyAlignment="1">
      <alignment horizontal="right" vertical="center" wrapText="1"/>
    </xf>
    <xf numFmtId="164" fontId="3" fillId="2" borderId="18" xfId="4" applyNumberFormat="1" applyFont="1" applyFill="1" applyBorder="1" applyAlignment="1">
      <alignment horizontal="right" vertical="top" wrapText="1"/>
    </xf>
    <xf numFmtId="164" fontId="8" fillId="0" borderId="18" xfId="4" applyNumberFormat="1" applyFont="1" applyBorder="1" applyAlignment="1">
      <alignment horizontal="right" vertical="center" wrapText="1"/>
    </xf>
    <xf numFmtId="164" fontId="3" fillId="0" borderId="18" xfId="4" applyNumberFormat="1" applyFont="1" applyBorder="1" applyAlignment="1">
      <alignment horizontal="right" vertical="center" wrapText="1"/>
    </xf>
    <xf numFmtId="164" fontId="8" fillId="0" borderId="22" xfId="4" applyNumberFormat="1" applyFont="1" applyBorder="1" applyAlignment="1">
      <alignment horizontal="right" vertical="center" wrapText="1"/>
    </xf>
    <xf numFmtId="167" fontId="3" fillId="0" borderId="18" xfId="4" applyNumberFormat="1" applyFont="1" applyBorder="1" applyAlignment="1">
      <alignment horizontal="right" vertical="center" wrapText="1"/>
    </xf>
    <xf numFmtId="3" fontId="24" fillId="0" borderId="18" xfId="0" applyNumberFormat="1" applyFont="1" applyBorder="1"/>
    <xf numFmtId="0" fontId="26" fillId="0" borderId="18" xfId="0" applyFont="1" applyBorder="1"/>
    <xf numFmtId="3" fontId="26" fillId="0" borderId="18" xfId="0" applyNumberFormat="1" applyFont="1" applyBorder="1"/>
    <xf numFmtId="0" fontId="26" fillId="0" borderId="22" xfId="0" applyFont="1" applyBorder="1"/>
  </cellXfs>
  <cellStyles count="9">
    <cellStyle name="Обычный" xfId="0" builtinId="0"/>
    <cellStyle name="Обычный_Баланс" xfId="1"/>
    <cellStyle name="Обычный_Баланс в тыс" xfId="2"/>
    <cellStyle name="Обычный_Капитал" xfId="6"/>
    <cellStyle name="Обычный_Капитал в тыс" xfId="7"/>
    <cellStyle name="Обычный_Лист6" xfId="8"/>
    <cellStyle name="Обычный_ОДДС в тыс" xfId="5"/>
    <cellStyle name="Обычный_ОПиУ" xfId="3"/>
    <cellStyle name="Обычный_ОПиУ в тыс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100"/>
  <sheetViews>
    <sheetView tabSelected="1" topLeftCell="A70" zoomScale="85" zoomScaleNormal="85" workbookViewId="0">
      <selection activeCell="A21" sqref="A21"/>
    </sheetView>
  </sheetViews>
  <sheetFormatPr defaultRowHeight="15" x14ac:dyDescent="0.25"/>
  <cols>
    <col min="6" max="6" width="18" customWidth="1"/>
    <col min="8" max="8" width="16.5703125" customWidth="1"/>
    <col min="9" max="9" width="17.42578125" customWidth="1"/>
  </cols>
  <sheetData>
    <row r="2" spans="1:9" ht="48" customHeight="1" x14ac:dyDescent="0.25">
      <c r="A2" s="1"/>
      <c r="B2" s="1"/>
      <c r="C2" s="1"/>
      <c r="D2" s="229" t="s">
        <v>0</v>
      </c>
      <c r="E2" s="230"/>
      <c r="F2" s="230"/>
      <c r="G2" s="230"/>
      <c r="H2" s="230"/>
      <c r="I2" s="230"/>
    </row>
    <row r="3" spans="1:9" ht="12" customHeight="1" x14ac:dyDescent="0.25">
      <c r="A3" s="1"/>
      <c r="B3" s="1"/>
      <c r="C3" s="1"/>
      <c r="D3" s="1"/>
      <c r="E3" s="1"/>
      <c r="F3" s="1"/>
      <c r="G3" s="1"/>
      <c r="H3" s="1"/>
      <c r="I3" s="2" t="s">
        <v>1</v>
      </c>
    </row>
    <row r="4" spans="1:9" ht="12" customHeight="1" x14ac:dyDescent="0.25">
      <c r="A4" s="1"/>
      <c r="B4" s="231" t="s">
        <v>2</v>
      </c>
      <c r="C4" s="231"/>
      <c r="D4" s="231"/>
      <c r="E4" s="231"/>
      <c r="F4" s="231"/>
      <c r="G4" s="231"/>
      <c r="H4" s="231"/>
      <c r="I4" s="1"/>
    </row>
    <row r="5" spans="1:9" ht="12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2" customHeight="1" x14ac:dyDescent="0.25">
      <c r="A6" s="1"/>
      <c r="B6" s="232" t="s">
        <v>236</v>
      </c>
      <c r="C6" s="232"/>
      <c r="D6" s="232"/>
      <c r="E6" s="232"/>
      <c r="F6" s="232"/>
      <c r="G6" s="232"/>
      <c r="H6" s="232"/>
      <c r="I6" s="1"/>
    </row>
    <row r="7" spans="1:9" ht="12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2" customHeight="1" x14ac:dyDescent="0.25">
      <c r="A8" s="3" t="s">
        <v>3</v>
      </c>
      <c r="B8" s="1"/>
      <c r="C8" s="1"/>
      <c r="D8" s="1"/>
      <c r="E8" s="4" t="s">
        <v>4</v>
      </c>
      <c r="F8" s="1"/>
      <c r="G8" s="1"/>
      <c r="H8" s="1"/>
      <c r="I8" s="1"/>
    </row>
    <row r="9" spans="1:9" ht="12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2" customHeight="1" x14ac:dyDescent="0.25">
      <c r="A10" s="3" t="s">
        <v>5</v>
      </c>
      <c r="B10" s="1"/>
      <c r="C10" s="1"/>
      <c r="D10" s="1"/>
      <c r="E10" s="4" t="s">
        <v>241</v>
      </c>
      <c r="F10" s="1"/>
      <c r="G10" s="1"/>
      <c r="H10" s="1"/>
      <c r="I10" s="1"/>
    </row>
    <row r="11" spans="1:9" ht="12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2" customHeight="1" x14ac:dyDescent="0.25">
      <c r="A12" s="3" t="s">
        <v>6</v>
      </c>
      <c r="B12" s="1"/>
      <c r="C12" s="1"/>
      <c r="D12" s="1"/>
      <c r="E12" s="228" t="s">
        <v>237</v>
      </c>
      <c r="F12" s="228"/>
      <c r="G12" s="228"/>
      <c r="H12" s="228"/>
      <c r="I12" s="228"/>
    </row>
    <row r="13" spans="1:9" ht="12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12" customHeight="1" x14ac:dyDescent="0.25">
      <c r="A14" s="5" t="s">
        <v>7</v>
      </c>
      <c r="B14" s="1"/>
      <c r="C14" s="1"/>
      <c r="D14" s="1"/>
      <c r="E14" s="233" t="s">
        <v>82</v>
      </c>
      <c r="F14" s="233"/>
      <c r="G14" s="233"/>
      <c r="H14" s="233"/>
      <c r="I14" s="233"/>
    </row>
    <row r="15" spans="1:9" ht="12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2" customHeight="1" x14ac:dyDescent="0.25">
      <c r="A16" s="3" t="s">
        <v>8</v>
      </c>
      <c r="B16" s="1"/>
      <c r="C16" s="1"/>
      <c r="D16" s="1"/>
      <c r="E16" s="228" t="s">
        <v>239</v>
      </c>
      <c r="F16" s="228"/>
      <c r="G16" s="228"/>
      <c r="H16" s="228"/>
      <c r="I16" s="228"/>
    </row>
    <row r="17" spans="1:9" ht="12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2" customHeight="1" x14ac:dyDescent="0.25">
      <c r="A18" s="6" t="s">
        <v>9</v>
      </c>
      <c r="B18" s="1"/>
      <c r="C18" s="236" t="s">
        <v>10</v>
      </c>
      <c r="D18" s="236"/>
      <c r="E18" s="236"/>
      <c r="F18" s="236"/>
      <c r="G18" s="236"/>
      <c r="H18" s="236"/>
      <c r="I18" s="236"/>
    </row>
    <row r="19" spans="1:9" ht="12" customHeight="1" x14ac:dyDescent="0.25">
      <c r="A19" s="228" t="s">
        <v>11</v>
      </c>
      <c r="B19" s="228"/>
      <c r="C19" s="228"/>
      <c r="D19" s="228"/>
      <c r="E19" s="228"/>
      <c r="F19" s="228"/>
      <c r="G19" s="228"/>
      <c r="H19" s="228"/>
      <c r="I19" s="1"/>
    </row>
    <row r="20" spans="1:9" ht="12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2" customHeight="1" x14ac:dyDescent="0.25">
      <c r="A21" s="7" t="s">
        <v>12</v>
      </c>
      <c r="B21" s="1"/>
      <c r="C21" s="1"/>
      <c r="D21" s="1"/>
      <c r="E21" s="237" t="s">
        <v>13</v>
      </c>
      <c r="F21" s="237"/>
      <c r="G21" s="237"/>
      <c r="H21" s="237"/>
      <c r="I21" s="237"/>
    </row>
    <row r="22" spans="1:9" ht="12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2" customHeight="1" x14ac:dyDescent="0.25">
      <c r="A23" s="238" t="s">
        <v>238</v>
      </c>
      <c r="B23" s="238"/>
      <c r="C23" s="238"/>
      <c r="D23" s="238"/>
      <c r="E23" s="238"/>
      <c r="F23" s="238"/>
      <c r="G23" s="238"/>
      <c r="H23" s="238"/>
      <c r="I23" s="239"/>
    </row>
    <row r="24" spans="1:9" ht="15.75" thickBot="1" x14ac:dyDescent="0.3">
      <c r="H24" s="240" t="s">
        <v>14</v>
      </c>
      <c r="I24" s="240"/>
    </row>
    <row r="25" spans="1:9" ht="45" customHeight="1" thickBot="1" x14ac:dyDescent="0.3">
      <c r="A25" s="241" t="s">
        <v>15</v>
      </c>
      <c r="B25" s="242"/>
      <c r="C25" s="242"/>
      <c r="D25" s="242"/>
      <c r="E25" s="242"/>
      <c r="F25" s="243"/>
      <c r="G25" s="8" t="s">
        <v>16</v>
      </c>
      <c r="H25" s="8" t="s">
        <v>17</v>
      </c>
      <c r="I25" s="9" t="s">
        <v>18</v>
      </c>
    </row>
    <row r="26" spans="1:9" ht="12" customHeight="1" x14ac:dyDescent="0.25">
      <c r="A26" s="244">
        <v>1</v>
      </c>
      <c r="B26" s="245"/>
      <c r="C26" s="245"/>
      <c r="D26" s="245"/>
      <c r="E26" s="245"/>
      <c r="F26" s="245"/>
      <c r="G26" s="10">
        <v>2</v>
      </c>
      <c r="H26" s="10">
        <v>3</v>
      </c>
      <c r="I26" s="11">
        <v>4</v>
      </c>
    </row>
    <row r="27" spans="1:9" ht="12.95" customHeight="1" x14ac:dyDescent="0.25">
      <c r="A27" s="246" t="s">
        <v>19</v>
      </c>
      <c r="B27" s="247"/>
      <c r="C27" s="247"/>
      <c r="D27" s="247"/>
      <c r="E27" s="247"/>
      <c r="F27" s="247"/>
      <c r="G27" s="12"/>
      <c r="H27" s="209"/>
      <c r="I27" s="210"/>
    </row>
    <row r="28" spans="1:9" ht="12" customHeight="1" x14ac:dyDescent="0.25">
      <c r="A28" s="248" t="s">
        <v>20</v>
      </c>
      <c r="B28" s="249"/>
      <c r="C28" s="249"/>
      <c r="D28" s="249"/>
      <c r="E28" s="249"/>
      <c r="F28" s="249"/>
      <c r="G28" s="13">
        <v>10</v>
      </c>
      <c r="H28" s="211">
        <v>450729</v>
      </c>
      <c r="I28" s="212">
        <v>508640</v>
      </c>
    </row>
    <row r="29" spans="1:9" ht="12" customHeight="1" x14ac:dyDescent="0.25">
      <c r="A29" s="250" t="s">
        <v>21</v>
      </c>
      <c r="B29" s="251"/>
      <c r="C29" s="251"/>
      <c r="D29" s="251"/>
      <c r="E29" s="251"/>
      <c r="F29" s="251"/>
      <c r="G29" s="13">
        <v>11</v>
      </c>
      <c r="H29" s="213"/>
      <c r="I29" s="214"/>
    </row>
    <row r="30" spans="1:9" ht="12" customHeight="1" x14ac:dyDescent="0.25">
      <c r="A30" s="250" t="s">
        <v>23</v>
      </c>
      <c r="B30" s="251"/>
      <c r="C30" s="251"/>
      <c r="D30" s="251"/>
      <c r="E30" s="251"/>
      <c r="F30" s="251"/>
      <c r="G30" s="13">
        <v>12</v>
      </c>
      <c r="H30" s="213"/>
      <c r="I30" s="214"/>
    </row>
    <row r="31" spans="1:9" ht="12" customHeight="1" x14ac:dyDescent="0.25">
      <c r="A31" s="234" t="s">
        <v>24</v>
      </c>
      <c r="B31" s="235"/>
      <c r="C31" s="235"/>
      <c r="D31" s="235"/>
      <c r="E31" s="235"/>
      <c r="F31" s="235"/>
      <c r="G31" s="13">
        <v>13</v>
      </c>
      <c r="H31" s="213"/>
      <c r="I31" s="214"/>
    </row>
    <row r="32" spans="1:9" ht="12" customHeight="1" x14ac:dyDescent="0.25">
      <c r="A32" s="250" t="s">
        <v>25</v>
      </c>
      <c r="B32" s="251"/>
      <c r="C32" s="251"/>
      <c r="D32" s="251"/>
      <c r="E32" s="251"/>
      <c r="F32" s="251"/>
      <c r="G32" s="13">
        <v>14</v>
      </c>
      <c r="H32" s="213"/>
      <c r="I32" s="214"/>
    </row>
    <row r="33" spans="1:9" ht="12" customHeight="1" x14ac:dyDescent="0.25">
      <c r="A33" s="250" t="s">
        <v>26</v>
      </c>
      <c r="B33" s="251"/>
      <c r="C33" s="251"/>
      <c r="D33" s="251"/>
      <c r="E33" s="251"/>
      <c r="F33" s="251"/>
      <c r="G33" s="13">
        <v>15</v>
      </c>
      <c r="H33" s="213"/>
      <c r="I33" s="214"/>
    </row>
    <row r="34" spans="1:9" ht="12" customHeight="1" x14ac:dyDescent="0.25">
      <c r="A34" s="248" t="s">
        <v>27</v>
      </c>
      <c r="B34" s="249"/>
      <c r="C34" s="249"/>
      <c r="D34" s="249"/>
      <c r="E34" s="249"/>
      <c r="F34" s="249"/>
      <c r="G34" s="13">
        <v>16</v>
      </c>
      <c r="H34" s="211">
        <v>831222</v>
      </c>
      <c r="I34" s="212">
        <v>60224</v>
      </c>
    </row>
    <row r="35" spans="1:9" ht="12" customHeight="1" x14ac:dyDescent="0.25">
      <c r="A35" s="248" t="s">
        <v>28</v>
      </c>
      <c r="B35" s="249"/>
      <c r="C35" s="249"/>
      <c r="D35" s="249"/>
      <c r="E35" s="249"/>
      <c r="F35" s="249"/>
      <c r="G35" s="13">
        <v>17</v>
      </c>
      <c r="H35" s="211">
        <v>2460915</v>
      </c>
      <c r="I35" s="212">
        <v>1921246</v>
      </c>
    </row>
    <row r="36" spans="1:9" ht="12" customHeight="1" x14ac:dyDescent="0.25">
      <c r="A36" s="250" t="s">
        <v>29</v>
      </c>
      <c r="B36" s="251"/>
      <c r="C36" s="251"/>
      <c r="D36" s="251"/>
      <c r="E36" s="251"/>
      <c r="F36" s="251"/>
      <c r="G36" s="13">
        <v>18</v>
      </c>
      <c r="H36" s="213">
        <v>203541</v>
      </c>
      <c r="I36" s="214">
        <v>527452</v>
      </c>
    </row>
    <row r="37" spans="1:9" ht="12" customHeight="1" x14ac:dyDescent="0.25">
      <c r="A37" s="248" t="s">
        <v>30</v>
      </c>
      <c r="B37" s="249"/>
      <c r="C37" s="249"/>
      <c r="D37" s="249"/>
      <c r="E37" s="249"/>
      <c r="F37" s="249"/>
      <c r="G37" s="14">
        <v>19</v>
      </c>
      <c r="H37" s="215">
        <v>1396111</v>
      </c>
      <c r="I37" s="216">
        <v>1054956</v>
      </c>
    </row>
    <row r="38" spans="1:9" ht="15" customHeight="1" x14ac:dyDescent="0.25">
      <c r="A38" s="254" t="s">
        <v>31</v>
      </c>
      <c r="B38" s="255"/>
      <c r="C38" s="255"/>
      <c r="D38" s="255"/>
      <c r="E38" s="255"/>
      <c r="F38" s="255"/>
      <c r="G38" s="15">
        <v>100</v>
      </c>
      <c r="H38" s="16">
        <f>SUM(H28:H37)</f>
        <v>5342518</v>
      </c>
      <c r="I38" s="177">
        <f>SUM(I28:I37)</f>
        <v>4072518</v>
      </c>
    </row>
    <row r="39" spans="1:9" ht="15" customHeight="1" x14ac:dyDescent="0.25">
      <c r="A39" s="252" t="s">
        <v>32</v>
      </c>
      <c r="B39" s="253"/>
      <c r="C39" s="253"/>
      <c r="D39" s="253"/>
      <c r="E39" s="253"/>
      <c r="F39" s="253"/>
      <c r="G39" s="17">
        <v>101</v>
      </c>
      <c r="H39" s="217">
        <v>0</v>
      </c>
      <c r="I39" s="218">
        <v>0</v>
      </c>
    </row>
    <row r="40" spans="1:9" x14ac:dyDescent="0.25">
      <c r="A40" s="246" t="s">
        <v>33</v>
      </c>
      <c r="B40" s="247"/>
      <c r="C40" s="247"/>
      <c r="D40" s="247"/>
      <c r="E40" s="247"/>
      <c r="F40" s="247"/>
      <c r="G40" s="18"/>
      <c r="H40" s="219"/>
      <c r="I40" s="220"/>
    </row>
    <row r="41" spans="1:9" ht="12" customHeight="1" x14ac:dyDescent="0.25">
      <c r="A41" s="248" t="s">
        <v>21</v>
      </c>
      <c r="B41" s="249"/>
      <c r="C41" s="249"/>
      <c r="D41" s="249"/>
      <c r="E41" s="249"/>
      <c r="F41" s="249"/>
      <c r="G41" s="20">
        <v>110</v>
      </c>
      <c r="H41" s="211">
        <v>0</v>
      </c>
      <c r="I41" s="212">
        <v>0</v>
      </c>
    </row>
    <row r="42" spans="1:9" ht="12" customHeight="1" x14ac:dyDescent="0.25">
      <c r="A42" s="248" t="s">
        <v>23</v>
      </c>
      <c r="B42" s="249"/>
      <c r="C42" s="249"/>
      <c r="D42" s="249"/>
      <c r="E42" s="249"/>
      <c r="F42" s="249"/>
      <c r="G42" s="17">
        <v>111</v>
      </c>
      <c r="H42" s="217">
        <v>0</v>
      </c>
      <c r="I42" s="218">
        <v>0</v>
      </c>
    </row>
    <row r="43" spans="1:9" ht="12" customHeight="1" x14ac:dyDescent="0.25">
      <c r="A43" s="252" t="s">
        <v>24</v>
      </c>
      <c r="B43" s="253"/>
      <c r="C43" s="253"/>
      <c r="D43" s="253"/>
      <c r="E43" s="253"/>
      <c r="F43" s="253"/>
      <c r="G43" s="17">
        <v>112</v>
      </c>
      <c r="H43" s="217"/>
      <c r="I43" s="218">
        <v>0</v>
      </c>
    </row>
    <row r="44" spans="1:9" ht="12" customHeight="1" x14ac:dyDescent="0.25">
      <c r="A44" s="248" t="s">
        <v>25</v>
      </c>
      <c r="B44" s="249"/>
      <c r="C44" s="249"/>
      <c r="D44" s="249"/>
      <c r="E44" s="249"/>
      <c r="F44" s="249"/>
      <c r="G44" s="17">
        <v>113</v>
      </c>
      <c r="H44" s="217"/>
      <c r="I44" s="218">
        <v>0</v>
      </c>
    </row>
    <row r="45" spans="1:9" ht="12" customHeight="1" x14ac:dyDescent="0.25">
      <c r="A45" s="248" t="s">
        <v>34</v>
      </c>
      <c r="B45" s="249"/>
      <c r="C45" s="249"/>
      <c r="D45" s="249"/>
      <c r="E45" s="249"/>
      <c r="F45" s="249"/>
      <c r="G45" s="17">
        <v>114</v>
      </c>
      <c r="H45" s="217">
        <v>195030</v>
      </c>
      <c r="I45" s="218">
        <v>195030</v>
      </c>
    </row>
    <row r="46" spans="1:9" ht="12" customHeight="1" x14ac:dyDescent="0.25">
      <c r="A46" s="248" t="s">
        <v>35</v>
      </c>
      <c r="B46" s="249"/>
      <c r="C46" s="249"/>
      <c r="D46" s="249"/>
      <c r="E46" s="249"/>
      <c r="F46" s="249"/>
      <c r="G46" s="17">
        <v>115</v>
      </c>
      <c r="H46" s="217"/>
      <c r="I46" s="218">
        <v>0</v>
      </c>
    </row>
    <row r="47" spans="1:9" ht="12" customHeight="1" x14ac:dyDescent="0.25">
      <c r="A47" s="248" t="s">
        <v>36</v>
      </c>
      <c r="B47" s="249"/>
      <c r="C47" s="249"/>
      <c r="D47" s="249"/>
      <c r="E47" s="249"/>
      <c r="F47" s="249"/>
      <c r="G47" s="17">
        <v>116</v>
      </c>
      <c r="H47" s="217"/>
      <c r="I47" s="218" t="s">
        <v>22</v>
      </c>
    </row>
    <row r="48" spans="1:9" ht="12" customHeight="1" x14ac:dyDescent="0.25">
      <c r="A48" s="248" t="s">
        <v>37</v>
      </c>
      <c r="B48" s="249"/>
      <c r="C48" s="249"/>
      <c r="D48" s="249"/>
      <c r="E48" s="249"/>
      <c r="F48" s="249"/>
      <c r="G48" s="17">
        <v>117</v>
      </c>
      <c r="H48" s="217"/>
      <c r="I48" s="218" t="s">
        <v>22</v>
      </c>
    </row>
    <row r="49" spans="1:9" ht="12" customHeight="1" x14ac:dyDescent="0.25">
      <c r="A49" s="248" t="s">
        <v>38</v>
      </c>
      <c r="B49" s="249"/>
      <c r="C49" s="249"/>
      <c r="D49" s="249"/>
      <c r="E49" s="249"/>
      <c r="F49" s="249"/>
      <c r="G49" s="17">
        <v>118</v>
      </c>
      <c r="H49" s="217">
        <v>16678930</v>
      </c>
      <c r="I49" s="218">
        <v>14870084</v>
      </c>
    </row>
    <row r="50" spans="1:9" ht="12" customHeight="1" x14ac:dyDescent="0.25">
      <c r="A50" s="248" t="s">
        <v>39</v>
      </c>
      <c r="B50" s="249"/>
      <c r="C50" s="249"/>
      <c r="D50" s="249"/>
      <c r="E50" s="249"/>
      <c r="F50" s="249"/>
      <c r="G50" s="17">
        <v>119</v>
      </c>
      <c r="H50" s="217"/>
      <c r="I50" s="218"/>
    </row>
    <row r="51" spans="1:9" ht="12" customHeight="1" x14ac:dyDescent="0.25">
      <c r="A51" s="248" t="s">
        <v>40</v>
      </c>
      <c r="B51" s="249"/>
      <c r="C51" s="249"/>
      <c r="D51" s="249"/>
      <c r="E51" s="249"/>
      <c r="F51" s="249"/>
      <c r="G51" s="17">
        <v>120</v>
      </c>
      <c r="H51" s="217">
        <v>3989714</v>
      </c>
      <c r="I51" s="218">
        <v>1851356</v>
      </c>
    </row>
    <row r="52" spans="1:9" ht="12" customHeight="1" x14ac:dyDescent="0.25">
      <c r="A52" s="248" t="s">
        <v>41</v>
      </c>
      <c r="B52" s="249"/>
      <c r="C52" s="249"/>
      <c r="D52" s="249"/>
      <c r="E52" s="249"/>
      <c r="F52" s="249"/>
      <c r="G52" s="17">
        <v>121</v>
      </c>
      <c r="H52" s="217">
        <v>1193514</v>
      </c>
      <c r="I52" s="218">
        <v>1224800</v>
      </c>
    </row>
    <row r="53" spans="1:9" ht="12" customHeight="1" x14ac:dyDescent="0.25">
      <c r="A53" s="248" t="s">
        <v>42</v>
      </c>
      <c r="B53" s="249"/>
      <c r="C53" s="249"/>
      <c r="D53" s="249"/>
      <c r="E53" s="249"/>
      <c r="F53" s="249"/>
      <c r="G53" s="17">
        <v>122</v>
      </c>
      <c r="H53" s="217"/>
      <c r="I53" s="218"/>
    </row>
    <row r="54" spans="1:9" ht="12" customHeight="1" x14ac:dyDescent="0.25">
      <c r="A54" s="248" t="s">
        <v>43</v>
      </c>
      <c r="B54" s="249"/>
      <c r="C54" s="249"/>
      <c r="D54" s="249"/>
      <c r="E54" s="249"/>
      <c r="F54" s="249"/>
      <c r="G54" s="22">
        <v>123</v>
      </c>
      <c r="H54" s="221">
        <v>7116</v>
      </c>
      <c r="I54" s="222">
        <v>7752</v>
      </c>
    </row>
    <row r="55" spans="1:9" x14ac:dyDescent="0.25">
      <c r="A55" s="254" t="s">
        <v>44</v>
      </c>
      <c r="B55" s="255"/>
      <c r="C55" s="255"/>
      <c r="D55" s="255"/>
      <c r="E55" s="255"/>
      <c r="F55" s="255"/>
      <c r="G55" s="24">
        <v>200</v>
      </c>
      <c r="H55" s="16">
        <f>SUM(H41:H54)</f>
        <v>22064304</v>
      </c>
      <c r="I55" s="177">
        <f>SUM(I41:I54)</f>
        <v>18149022</v>
      </c>
    </row>
    <row r="56" spans="1:9" ht="15.75" thickBot="1" x14ac:dyDescent="0.3">
      <c r="A56" s="256" t="s">
        <v>45</v>
      </c>
      <c r="B56" s="257"/>
      <c r="C56" s="257"/>
      <c r="D56" s="257"/>
      <c r="E56" s="257"/>
      <c r="F56" s="257"/>
      <c r="G56" s="25"/>
      <c r="H56" s="26">
        <f>H38+H55</f>
        <v>27406822</v>
      </c>
      <c r="I56" s="184">
        <f>I38+I55</f>
        <v>22221540</v>
      </c>
    </row>
    <row r="57" spans="1:9" ht="15.75" thickBot="1" x14ac:dyDescent="0.3"/>
    <row r="58" spans="1:9" ht="24" x14ac:dyDescent="0.25">
      <c r="A58" s="258" t="s">
        <v>46</v>
      </c>
      <c r="B58" s="259"/>
      <c r="C58" s="259"/>
      <c r="D58" s="259"/>
      <c r="E58" s="259"/>
      <c r="F58" s="259"/>
      <c r="G58" s="27" t="s">
        <v>16</v>
      </c>
      <c r="H58" s="27" t="s">
        <v>17</v>
      </c>
      <c r="I58" s="28" t="s">
        <v>18</v>
      </c>
    </row>
    <row r="59" spans="1:9" x14ac:dyDescent="0.25">
      <c r="A59" s="260">
        <v>1</v>
      </c>
      <c r="B59" s="261"/>
      <c r="C59" s="261"/>
      <c r="D59" s="261"/>
      <c r="E59" s="261"/>
      <c r="F59" s="261"/>
      <c r="G59" s="29">
        <v>2</v>
      </c>
      <c r="H59" s="29">
        <v>3</v>
      </c>
      <c r="I59" s="30">
        <v>4</v>
      </c>
    </row>
    <row r="60" spans="1:9" x14ac:dyDescent="0.25">
      <c r="A60" s="262" t="s">
        <v>47</v>
      </c>
      <c r="B60" s="263"/>
      <c r="C60" s="263"/>
      <c r="D60" s="263"/>
      <c r="E60" s="263"/>
      <c r="F60" s="263"/>
      <c r="G60" s="31"/>
      <c r="H60" s="223"/>
      <c r="I60" s="210"/>
    </row>
    <row r="61" spans="1:9" ht="12" customHeight="1" x14ac:dyDescent="0.25">
      <c r="A61" s="248" t="s">
        <v>48</v>
      </c>
      <c r="B61" s="249"/>
      <c r="C61" s="249"/>
      <c r="D61" s="249"/>
      <c r="E61" s="249"/>
      <c r="F61" s="249"/>
      <c r="G61" s="20">
        <v>210</v>
      </c>
      <c r="H61" s="211">
        <v>1800000</v>
      </c>
      <c r="I61" s="212">
        <v>2400000</v>
      </c>
    </row>
    <row r="62" spans="1:9" ht="12" customHeight="1" x14ac:dyDescent="0.25">
      <c r="A62" s="248" t="s">
        <v>23</v>
      </c>
      <c r="B62" s="249"/>
      <c r="C62" s="249"/>
      <c r="D62" s="249"/>
      <c r="E62" s="249"/>
      <c r="F62" s="249"/>
      <c r="G62" s="20">
        <v>211</v>
      </c>
      <c r="H62" s="217"/>
      <c r="I62" s="218"/>
    </row>
    <row r="63" spans="1:9" ht="12" customHeight="1" x14ac:dyDescent="0.25">
      <c r="A63" s="252" t="s">
        <v>49</v>
      </c>
      <c r="B63" s="253"/>
      <c r="C63" s="253"/>
      <c r="D63" s="253"/>
      <c r="E63" s="253"/>
      <c r="F63" s="253"/>
      <c r="G63" s="32">
        <v>212</v>
      </c>
      <c r="H63" s="211">
        <v>171946</v>
      </c>
      <c r="I63" s="212">
        <v>296047</v>
      </c>
    </row>
    <row r="64" spans="1:9" ht="12" customHeight="1" x14ac:dyDescent="0.25">
      <c r="A64" s="252" t="s">
        <v>50</v>
      </c>
      <c r="B64" s="253"/>
      <c r="C64" s="253"/>
      <c r="D64" s="253"/>
      <c r="E64" s="253"/>
      <c r="F64" s="253"/>
      <c r="G64" s="32">
        <v>213</v>
      </c>
      <c r="H64" s="211">
        <v>874046</v>
      </c>
      <c r="I64" s="212">
        <v>576576</v>
      </c>
    </row>
    <row r="65" spans="1:9" ht="12" customHeight="1" x14ac:dyDescent="0.25">
      <c r="A65" s="252" t="s">
        <v>51</v>
      </c>
      <c r="B65" s="253"/>
      <c r="C65" s="253"/>
      <c r="D65" s="253"/>
      <c r="E65" s="253"/>
      <c r="F65" s="253"/>
      <c r="G65" s="32">
        <v>214</v>
      </c>
      <c r="H65" s="211">
        <v>1745</v>
      </c>
      <c r="I65" s="212">
        <v>16818</v>
      </c>
    </row>
    <row r="66" spans="1:9" ht="12" customHeight="1" x14ac:dyDescent="0.25">
      <c r="A66" s="252" t="s">
        <v>52</v>
      </c>
      <c r="B66" s="253"/>
      <c r="C66" s="253"/>
      <c r="D66" s="253"/>
      <c r="E66" s="253"/>
      <c r="F66" s="253"/>
      <c r="G66" s="32">
        <v>215</v>
      </c>
      <c r="H66" s="211">
        <v>306465</v>
      </c>
      <c r="I66" s="212">
        <v>320933</v>
      </c>
    </row>
    <row r="67" spans="1:9" ht="12" customHeight="1" x14ac:dyDescent="0.25">
      <c r="A67" s="252" t="s">
        <v>53</v>
      </c>
      <c r="B67" s="253"/>
      <c r="C67" s="253"/>
      <c r="D67" s="253"/>
      <c r="E67" s="253"/>
      <c r="F67" s="253"/>
      <c r="G67" s="32">
        <v>216</v>
      </c>
      <c r="H67" s="211">
        <v>0</v>
      </c>
      <c r="I67" s="212"/>
    </row>
    <row r="68" spans="1:9" ht="12" customHeight="1" x14ac:dyDescent="0.25">
      <c r="A68" s="252" t="s">
        <v>233</v>
      </c>
      <c r="B68" s="253"/>
      <c r="C68" s="253"/>
      <c r="D68" s="253"/>
      <c r="E68" s="253"/>
      <c r="F68" s="253"/>
      <c r="G68" s="33">
        <v>217</v>
      </c>
      <c r="H68" s="224">
        <v>138614</v>
      </c>
      <c r="I68" s="225">
        <v>186484</v>
      </c>
    </row>
    <row r="69" spans="1:9" x14ac:dyDescent="0.25">
      <c r="A69" s="254" t="s">
        <v>54</v>
      </c>
      <c r="B69" s="255"/>
      <c r="C69" s="255"/>
      <c r="D69" s="255"/>
      <c r="E69" s="255"/>
      <c r="F69" s="255"/>
      <c r="G69" s="24">
        <v>300</v>
      </c>
      <c r="H69" s="16">
        <f>SUM(H61:H68)</f>
        <v>3292816</v>
      </c>
      <c r="I69" s="177">
        <f>SUM(I61:I68)</f>
        <v>3796858</v>
      </c>
    </row>
    <row r="70" spans="1:9" x14ac:dyDescent="0.25">
      <c r="A70" s="252" t="s">
        <v>55</v>
      </c>
      <c r="B70" s="253"/>
      <c r="C70" s="253"/>
      <c r="D70" s="253"/>
      <c r="E70" s="253"/>
      <c r="F70" s="253"/>
      <c r="G70" s="17">
        <v>301</v>
      </c>
      <c r="H70" s="21" t="s">
        <v>22</v>
      </c>
      <c r="I70" s="176" t="s">
        <v>22</v>
      </c>
    </row>
    <row r="71" spans="1:9" x14ac:dyDescent="0.25">
      <c r="A71" s="262" t="s">
        <v>56</v>
      </c>
      <c r="B71" s="263"/>
      <c r="C71" s="263"/>
      <c r="D71" s="263"/>
      <c r="E71" s="263"/>
      <c r="F71" s="263"/>
      <c r="G71" s="34"/>
      <c r="H71" s="35"/>
      <c r="I71" s="178"/>
    </row>
    <row r="72" spans="1:9" ht="12" customHeight="1" x14ac:dyDescent="0.25">
      <c r="A72" s="248" t="s">
        <v>48</v>
      </c>
      <c r="B72" s="249"/>
      <c r="C72" s="249"/>
      <c r="D72" s="249"/>
      <c r="E72" s="249"/>
      <c r="F72" s="249"/>
      <c r="G72" s="20">
        <v>310</v>
      </c>
      <c r="H72" s="211">
        <v>25574133</v>
      </c>
      <c r="I72" s="212">
        <v>19229205</v>
      </c>
    </row>
    <row r="73" spans="1:9" ht="12" customHeight="1" x14ac:dyDescent="0.25">
      <c r="A73" s="248" t="s">
        <v>23</v>
      </c>
      <c r="B73" s="249"/>
      <c r="C73" s="249"/>
      <c r="D73" s="249"/>
      <c r="E73" s="249"/>
      <c r="F73" s="249"/>
      <c r="G73" s="17">
        <v>311</v>
      </c>
      <c r="H73" s="217"/>
      <c r="I73" s="218"/>
    </row>
    <row r="74" spans="1:9" ht="12" customHeight="1" x14ac:dyDescent="0.25">
      <c r="A74" s="248" t="s">
        <v>57</v>
      </c>
      <c r="B74" s="249"/>
      <c r="C74" s="249"/>
      <c r="D74" s="249"/>
      <c r="E74" s="249"/>
      <c r="F74" s="249"/>
      <c r="G74" s="17">
        <v>312</v>
      </c>
      <c r="H74" s="217">
        <v>1080298</v>
      </c>
      <c r="I74" s="218">
        <v>488755</v>
      </c>
    </row>
    <row r="75" spans="1:9" ht="12" customHeight="1" x14ac:dyDescent="0.25">
      <c r="A75" s="248" t="s">
        <v>58</v>
      </c>
      <c r="B75" s="249"/>
      <c r="C75" s="249"/>
      <c r="D75" s="249"/>
      <c r="E75" s="249"/>
      <c r="F75" s="249"/>
      <c r="G75" s="17">
        <v>313</v>
      </c>
      <c r="H75" s="217"/>
      <c r="I75" s="218"/>
    </row>
    <row r="76" spans="1:9" ht="12" customHeight="1" x14ac:dyDescent="0.25">
      <c r="A76" s="248" t="s">
        <v>59</v>
      </c>
      <c r="B76" s="249"/>
      <c r="C76" s="249"/>
      <c r="D76" s="249"/>
      <c r="E76" s="249"/>
      <c r="F76" s="249"/>
      <c r="G76" s="17">
        <v>314</v>
      </c>
      <c r="H76" s="217">
        <v>438556</v>
      </c>
      <c r="I76" s="218">
        <v>438556</v>
      </c>
    </row>
    <row r="77" spans="1:9" ht="12" customHeight="1" x14ac:dyDescent="0.25">
      <c r="A77" s="248" t="s">
        <v>60</v>
      </c>
      <c r="B77" s="249"/>
      <c r="C77" s="249"/>
      <c r="D77" s="249"/>
      <c r="E77" s="249"/>
      <c r="F77" s="249"/>
      <c r="G77" s="17">
        <v>315</v>
      </c>
      <c r="H77" s="217">
        <v>501239</v>
      </c>
      <c r="I77" s="218">
        <v>501239</v>
      </c>
    </row>
    <row r="78" spans="1:9" ht="12" customHeight="1" x14ac:dyDescent="0.25">
      <c r="A78" s="248" t="s">
        <v>61</v>
      </c>
      <c r="B78" s="249"/>
      <c r="C78" s="249"/>
      <c r="D78" s="249"/>
      <c r="E78" s="249"/>
      <c r="F78" s="249"/>
      <c r="G78" s="22">
        <v>316</v>
      </c>
      <c r="H78" s="23"/>
      <c r="I78" s="179"/>
    </row>
    <row r="79" spans="1:9" x14ac:dyDescent="0.25">
      <c r="A79" s="254" t="s">
        <v>62</v>
      </c>
      <c r="B79" s="255"/>
      <c r="C79" s="255"/>
      <c r="D79" s="255"/>
      <c r="E79" s="255"/>
      <c r="F79" s="255"/>
      <c r="G79" s="24">
        <v>400</v>
      </c>
      <c r="H79" s="36">
        <f>SUM(H72:H78)</f>
        <v>27594226</v>
      </c>
      <c r="I79" s="180">
        <f>SUM(I72:I78)</f>
        <v>20657755</v>
      </c>
    </row>
    <row r="80" spans="1:9" x14ac:dyDescent="0.25">
      <c r="A80" s="262" t="s">
        <v>63</v>
      </c>
      <c r="B80" s="263"/>
      <c r="C80" s="263"/>
      <c r="D80" s="263"/>
      <c r="E80" s="263"/>
      <c r="F80" s="263"/>
      <c r="G80" s="37"/>
      <c r="H80" s="19"/>
      <c r="I80" s="181"/>
    </row>
    <row r="81" spans="1:9" ht="12" customHeight="1" x14ac:dyDescent="0.25">
      <c r="A81" s="248" t="s">
        <v>64</v>
      </c>
      <c r="B81" s="249"/>
      <c r="C81" s="249"/>
      <c r="D81" s="249"/>
      <c r="E81" s="249"/>
      <c r="F81" s="249"/>
      <c r="G81" s="20">
        <v>410</v>
      </c>
      <c r="H81" s="211">
        <v>99100</v>
      </c>
      <c r="I81" s="212">
        <v>99100</v>
      </c>
    </row>
    <row r="82" spans="1:9" ht="12" customHeight="1" x14ac:dyDescent="0.25">
      <c r="A82" s="248" t="s">
        <v>65</v>
      </c>
      <c r="B82" s="249"/>
      <c r="C82" s="249"/>
      <c r="D82" s="249"/>
      <c r="E82" s="249"/>
      <c r="F82" s="249"/>
      <c r="G82" s="17">
        <v>411</v>
      </c>
      <c r="H82" s="217"/>
      <c r="I82" s="218"/>
    </row>
    <row r="83" spans="1:9" ht="12" customHeight="1" x14ac:dyDescent="0.25">
      <c r="A83" s="248" t="s">
        <v>66</v>
      </c>
      <c r="B83" s="249"/>
      <c r="C83" s="249"/>
      <c r="D83" s="249"/>
      <c r="E83" s="249"/>
      <c r="F83" s="249"/>
      <c r="G83" s="20">
        <v>412</v>
      </c>
      <c r="H83" s="21"/>
      <c r="I83" s="176"/>
    </row>
    <row r="84" spans="1:9" ht="12" customHeight="1" x14ac:dyDescent="0.25">
      <c r="A84" s="248" t="s">
        <v>67</v>
      </c>
      <c r="B84" s="249"/>
      <c r="C84" s="249"/>
      <c r="D84" s="249"/>
      <c r="E84" s="249"/>
      <c r="F84" s="249"/>
      <c r="G84" s="20">
        <v>413</v>
      </c>
      <c r="H84" s="21">
        <v>5874002</v>
      </c>
      <c r="I84" s="176">
        <v>5874024</v>
      </c>
    </row>
    <row r="85" spans="1:9" ht="12" customHeight="1" x14ac:dyDescent="0.25">
      <c r="A85" s="248" t="s">
        <v>68</v>
      </c>
      <c r="B85" s="249"/>
      <c r="C85" s="249"/>
      <c r="D85" s="249"/>
      <c r="E85" s="249"/>
      <c r="F85" s="249"/>
      <c r="G85" s="38">
        <v>414</v>
      </c>
      <c r="H85" s="23">
        <v>-9453321</v>
      </c>
      <c r="I85" s="179">
        <v>-8206197</v>
      </c>
    </row>
    <row r="86" spans="1:9" ht="25.5" customHeight="1" x14ac:dyDescent="0.25">
      <c r="A86" s="254" t="s">
        <v>69</v>
      </c>
      <c r="B86" s="255"/>
      <c r="C86" s="255"/>
      <c r="D86" s="255"/>
      <c r="E86" s="255"/>
      <c r="F86" s="255"/>
      <c r="G86" s="39">
        <v>420</v>
      </c>
      <c r="H86" s="16">
        <f>SUM(H81:H85)</f>
        <v>-3480219</v>
      </c>
      <c r="I86" s="177">
        <f>SUM(I81:I85)</f>
        <v>-2233073</v>
      </c>
    </row>
    <row r="87" spans="1:9" x14ac:dyDescent="0.25">
      <c r="A87" s="248" t="s">
        <v>70</v>
      </c>
      <c r="B87" s="249"/>
      <c r="C87" s="249"/>
      <c r="D87" s="249"/>
      <c r="E87" s="249"/>
      <c r="F87" s="249"/>
      <c r="G87" s="22">
        <v>421</v>
      </c>
      <c r="H87" s="23">
        <v>0</v>
      </c>
      <c r="I87" s="179">
        <v>0</v>
      </c>
    </row>
    <row r="88" spans="1:9" x14ac:dyDescent="0.25">
      <c r="A88" s="267" t="s">
        <v>71</v>
      </c>
      <c r="B88" s="268"/>
      <c r="C88" s="268"/>
      <c r="D88" s="268"/>
      <c r="E88" s="268"/>
      <c r="F88" s="268"/>
      <c r="G88" s="24">
        <v>500</v>
      </c>
      <c r="H88" s="16">
        <f>H86+H87</f>
        <v>-3480219</v>
      </c>
      <c r="I88" s="177">
        <f>I86+I87</f>
        <v>-2233073</v>
      </c>
    </row>
    <row r="89" spans="1:9" x14ac:dyDescent="0.25">
      <c r="A89" s="269" t="s">
        <v>72</v>
      </c>
      <c r="B89" s="270"/>
      <c r="C89" s="270"/>
      <c r="D89" s="270"/>
      <c r="E89" s="270"/>
      <c r="F89" s="270"/>
      <c r="G89" s="40"/>
      <c r="H89" s="41">
        <f>H69+H79+H88-1</f>
        <v>27406822</v>
      </c>
      <c r="I89" s="182">
        <f>I69+I79+I88</f>
        <v>22221540</v>
      </c>
    </row>
    <row r="90" spans="1:9" ht="15.75" customHeight="1" thickBot="1" x14ac:dyDescent="0.3">
      <c r="A90" s="271" t="s">
        <v>73</v>
      </c>
      <c r="B90" s="272"/>
      <c r="C90" s="272"/>
      <c r="D90" s="272"/>
      <c r="E90" s="272"/>
      <c r="F90" s="273"/>
      <c r="G90" s="42"/>
      <c r="H90" s="43">
        <f>H56-H52-H69-H79+1</f>
        <v>-4673733</v>
      </c>
      <c r="I90" s="183">
        <f>I56-I52-I69-I79</f>
        <v>-3457873</v>
      </c>
    </row>
    <row r="91" spans="1:9" ht="15.75" customHeight="1" thickBot="1" x14ac:dyDescent="0.3">
      <c r="A91" s="274" t="s">
        <v>74</v>
      </c>
      <c r="B91" s="275"/>
      <c r="C91" s="275"/>
      <c r="D91" s="275"/>
      <c r="E91" s="275"/>
      <c r="F91" s="276"/>
      <c r="G91" s="44"/>
      <c r="H91" s="45">
        <v>99100</v>
      </c>
      <c r="I91" s="45">
        <v>99100</v>
      </c>
    </row>
    <row r="92" spans="1:9" ht="15.75" customHeight="1" thickBot="1" x14ac:dyDescent="0.3">
      <c r="A92" s="264" t="s">
        <v>75</v>
      </c>
      <c r="B92" s="265"/>
      <c r="C92" s="265"/>
      <c r="D92" s="265"/>
      <c r="E92" s="265"/>
      <c r="F92" s="266"/>
      <c r="G92" s="226"/>
      <c r="H92" s="227">
        <f>(H90/H91)</f>
        <v>-47.161786074672051</v>
      </c>
      <c r="I92" s="227">
        <f>(I90/I91)</f>
        <v>-34.8927648839556</v>
      </c>
    </row>
    <row r="93" spans="1:9" x14ac:dyDescent="0.25">
      <c r="A93" s="46"/>
      <c r="B93" s="46"/>
      <c r="C93" s="46"/>
      <c r="D93" s="46"/>
      <c r="E93" s="46"/>
      <c r="F93" s="46"/>
      <c r="G93" s="47"/>
      <c r="H93" s="155"/>
      <c r="I93" s="155"/>
    </row>
    <row r="94" spans="1:9" x14ac:dyDescent="0.25">
      <c r="H94" s="102"/>
      <c r="I94" s="102"/>
    </row>
    <row r="95" spans="1:9" ht="15" customHeight="1" x14ac:dyDescent="0.25">
      <c r="A95" s="48" t="s">
        <v>76</v>
      </c>
      <c r="B95" s="1"/>
      <c r="C95" s="237" t="s">
        <v>77</v>
      </c>
      <c r="D95" s="237"/>
      <c r="E95" s="237"/>
      <c r="F95" s="237"/>
      <c r="G95" s="1"/>
      <c r="H95" s="49"/>
      <c r="I95" s="49"/>
    </row>
    <row r="96" spans="1:9" x14ac:dyDescent="0.25">
      <c r="A96" s="1"/>
      <c r="B96" s="1"/>
      <c r="C96" s="277" t="s">
        <v>78</v>
      </c>
      <c r="D96" s="277"/>
      <c r="E96" s="277"/>
      <c r="F96" s="1"/>
      <c r="G96" s="1"/>
      <c r="H96" s="277" t="s">
        <v>79</v>
      </c>
      <c r="I96" s="277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5" customHeight="1" x14ac:dyDescent="0.25">
      <c r="A99" s="50" t="s">
        <v>80</v>
      </c>
      <c r="B99" s="1"/>
      <c r="C99" s="237" t="s">
        <v>81</v>
      </c>
      <c r="D99" s="237"/>
      <c r="E99" s="237"/>
      <c r="F99" s="237"/>
      <c r="G99" s="1"/>
      <c r="H99" s="49"/>
      <c r="I99" s="49"/>
    </row>
    <row r="100" spans="1:9" x14ac:dyDescent="0.25">
      <c r="A100" s="1"/>
      <c r="B100" s="1"/>
      <c r="C100" s="277" t="s">
        <v>78</v>
      </c>
      <c r="D100" s="277"/>
      <c r="E100" s="277"/>
      <c r="F100" s="1"/>
      <c r="G100" s="1"/>
      <c r="H100" s="277" t="s">
        <v>79</v>
      </c>
      <c r="I100" s="277"/>
    </row>
  </sheetData>
  <mergeCells count="84">
    <mergeCell ref="C95:F95"/>
    <mergeCell ref="C96:E96"/>
    <mergeCell ref="H96:I96"/>
    <mergeCell ref="C99:F99"/>
    <mergeCell ref="C100:E100"/>
    <mergeCell ref="H100:I100"/>
    <mergeCell ref="A92:F92"/>
    <mergeCell ref="A81:F81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A80:F80"/>
    <mergeCell ref="A69:F69"/>
    <mergeCell ref="A70:F70"/>
    <mergeCell ref="A71:F71"/>
    <mergeCell ref="A72:F72"/>
    <mergeCell ref="A73:F73"/>
    <mergeCell ref="A74:F74"/>
    <mergeCell ref="A75:F75"/>
    <mergeCell ref="A76:F76"/>
    <mergeCell ref="A77:F77"/>
    <mergeCell ref="A78:F78"/>
    <mergeCell ref="A79:F79"/>
    <mergeCell ref="A68:F68"/>
    <mergeCell ref="A56:F56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31:F31"/>
    <mergeCell ref="C18:I18"/>
    <mergeCell ref="A19:H19"/>
    <mergeCell ref="E21:I21"/>
    <mergeCell ref="A23:I23"/>
    <mergeCell ref="H24:I24"/>
    <mergeCell ref="A25:F25"/>
    <mergeCell ref="A26:F26"/>
    <mergeCell ref="A27:F27"/>
    <mergeCell ref="A28:F28"/>
    <mergeCell ref="A29:F29"/>
    <mergeCell ref="A30:F30"/>
    <mergeCell ref="E16:I16"/>
    <mergeCell ref="D2:I2"/>
    <mergeCell ref="B4:H4"/>
    <mergeCell ref="B6:H6"/>
    <mergeCell ref="E12:I12"/>
    <mergeCell ref="E14:I14"/>
  </mergeCells>
  <pageMargins left="0.70866141732283472" right="0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9"/>
  <sheetViews>
    <sheetView topLeftCell="A4" workbookViewId="0">
      <selection activeCell="B16" sqref="A16:F63"/>
    </sheetView>
  </sheetViews>
  <sheetFormatPr defaultColWidth="8.85546875" defaultRowHeight="15" x14ac:dyDescent="0.25"/>
  <cols>
    <col min="1" max="2" width="8.85546875" style="157"/>
    <col min="3" max="3" width="49.140625" style="157" customWidth="1"/>
    <col min="4" max="4" width="8.85546875" style="157"/>
    <col min="5" max="5" width="15" style="157" customWidth="1"/>
    <col min="6" max="6" width="15.42578125" style="157" customWidth="1"/>
    <col min="7" max="16384" width="8.85546875" style="157"/>
  </cols>
  <sheetData>
    <row r="1" spans="1:6" ht="69.599999999999994" customHeight="1" x14ac:dyDescent="0.25">
      <c r="D1" s="279" t="s">
        <v>0</v>
      </c>
      <c r="E1" s="280"/>
      <c r="F1" s="280"/>
    </row>
    <row r="2" spans="1:6" ht="6.6" customHeight="1" x14ac:dyDescent="0.25"/>
    <row r="3" spans="1:6" x14ac:dyDescent="0.25">
      <c r="A3" s="158" t="s">
        <v>3</v>
      </c>
      <c r="B3" s="159"/>
      <c r="C3" s="160" t="s">
        <v>83</v>
      </c>
      <c r="D3" s="159"/>
      <c r="F3" s="159"/>
    </row>
    <row r="4" spans="1:6" x14ac:dyDescent="0.25">
      <c r="A4" s="281" t="s">
        <v>5</v>
      </c>
      <c r="B4" s="281"/>
      <c r="C4" s="161" t="str">
        <f>Баланс!E10</f>
        <v>за 9 месяцев</v>
      </c>
      <c r="D4" s="159"/>
      <c r="E4" s="159"/>
      <c r="F4" s="159"/>
    </row>
    <row r="5" spans="1:6" x14ac:dyDescent="0.25">
      <c r="A5" s="281" t="s">
        <v>6</v>
      </c>
      <c r="B5" s="281"/>
      <c r="C5" s="160" t="str">
        <f>Баланс!E12</f>
        <v>организации публичного интереса по результатам за январь по 30 июня 2019 года</v>
      </c>
      <c r="D5" s="160"/>
      <c r="E5" s="160"/>
      <c r="F5" s="160"/>
    </row>
    <row r="6" spans="1:6" ht="27" customHeight="1" x14ac:dyDescent="0.25">
      <c r="A6" s="282" t="s">
        <v>7</v>
      </c>
      <c r="B6" s="282"/>
      <c r="C6" s="162" t="s">
        <v>82</v>
      </c>
      <c r="D6" s="162"/>
      <c r="E6" s="162"/>
      <c r="F6" s="162"/>
    </row>
    <row r="7" spans="1:6" x14ac:dyDescent="0.25">
      <c r="A7" s="159"/>
      <c r="B7" s="159"/>
      <c r="C7" s="159"/>
      <c r="D7" s="159"/>
      <c r="E7" s="159"/>
      <c r="F7" s="159"/>
    </row>
    <row r="8" spans="1:6" x14ac:dyDescent="0.25">
      <c r="A8" s="281" t="s">
        <v>8</v>
      </c>
      <c r="B8" s="281"/>
      <c r="C8" s="160" t="str">
        <f>Баланс!E16</f>
        <v>ежегодно не позднее 14 ноября  года, следующего за отчетным</v>
      </c>
      <c r="D8" s="160"/>
      <c r="E8" s="160"/>
      <c r="F8" s="160"/>
    </row>
    <row r="9" spans="1:6" x14ac:dyDescent="0.25">
      <c r="A9" s="160" t="s">
        <v>234</v>
      </c>
      <c r="B9" s="160"/>
      <c r="C9" s="160"/>
      <c r="D9" s="160"/>
      <c r="E9" s="160"/>
      <c r="F9" s="160"/>
    </row>
    <row r="10" spans="1:6" x14ac:dyDescent="0.25">
      <c r="A10" s="278" t="s">
        <v>84</v>
      </c>
      <c r="B10" s="278"/>
      <c r="C10" s="278"/>
      <c r="D10" s="278"/>
      <c r="E10" s="278"/>
      <c r="F10" s="278"/>
    </row>
    <row r="11" spans="1:6" ht="10.15" customHeight="1" x14ac:dyDescent="0.25">
      <c r="A11" s="160"/>
      <c r="B11" s="160"/>
      <c r="C11" s="160"/>
      <c r="D11" s="160"/>
      <c r="E11" s="160"/>
      <c r="F11" s="160"/>
    </row>
    <row r="12" spans="1:6" x14ac:dyDescent="0.25">
      <c r="A12" s="278" t="s">
        <v>12</v>
      </c>
      <c r="B12" s="278"/>
      <c r="C12" s="284" t="s">
        <v>13</v>
      </c>
      <c r="D12" s="284"/>
      <c r="E12" s="284"/>
      <c r="F12" s="284"/>
    </row>
    <row r="13" spans="1:6" ht="8.4499999999999993" customHeight="1" x14ac:dyDescent="0.25">
      <c r="A13" s="160"/>
      <c r="B13" s="160"/>
      <c r="C13" s="163"/>
      <c r="D13" s="163"/>
      <c r="E13" s="163"/>
      <c r="F13" s="163"/>
    </row>
    <row r="14" spans="1:6" ht="10.9" customHeight="1" x14ac:dyDescent="0.25">
      <c r="A14" s="285" t="str">
        <f>Баланс!A23</f>
        <v>за период с января по 30 сентября 2019 года</v>
      </c>
      <c r="B14" s="285"/>
      <c r="C14" s="285"/>
      <c r="D14" s="160"/>
      <c r="E14" s="160"/>
      <c r="F14" s="160"/>
    </row>
    <row r="15" spans="1:6" ht="15" customHeight="1" thickBot="1" x14ac:dyDescent="0.3">
      <c r="A15" s="160"/>
      <c r="B15" s="160"/>
      <c r="C15" s="160"/>
      <c r="D15" s="160"/>
      <c r="E15" s="160"/>
      <c r="F15" s="164" t="s">
        <v>243</v>
      </c>
    </row>
    <row r="16" spans="1:6" ht="40.5" x14ac:dyDescent="0.25">
      <c r="A16" s="165" t="s">
        <v>85</v>
      </c>
      <c r="B16" s="166"/>
      <c r="C16" s="167"/>
      <c r="D16" s="168" t="s">
        <v>16</v>
      </c>
      <c r="E16" s="168" t="s">
        <v>86</v>
      </c>
      <c r="F16" s="169" t="s">
        <v>240</v>
      </c>
    </row>
    <row r="17" spans="1:6" x14ac:dyDescent="0.25">
      <c r="A17" s="286">
        <v>1</v>
      </c>
      <c r="B17" s="286"/>
      <c r="C17" s="286"/>
      <c r="D17" s="170">
        <v>2</v>
      </c>
      <c r="E17" s="170">
        <v>3</v>
      </c>
      <c r="F17" s="171">
        <v>4</v>
      </c>
    </row>
    <row r="18" spans="1:6" ht="12" customHeight="1" x14ac:dyDescent="0.25">
      <c r="A18" s="287" t="s">
        <v>88</v>
      </c>
      <c r="B18" s="287"/>
      <c r="C18" s="287"/>
      <c r="D18" s="185">
        <v>10</v>
      </c>
      <c r="E18" s="186">
        <v>4588344</v>
      </c>
      <c r="F18" s="428">
        <v>5151196</v>
      </c>
    </row>
    <row r="19" spans="1:6" ht="13.15" customHeight="1" x14ac:dyDescent="0.25">
      <c r="A19" s="288" t="s">
        <v>89</v>
      </c>
      <c r="B19" s="288"/>
      <c r="C19" s="288"/>
      <c r="D19" s="185">
        <v>11</v>
      </c>
      <c r="E19" s="187">
        <v>2701937</v>
      </c>
      <c r="F19" s="429">
        <v>2336571</v>
      </c>
    </row>
    <row r="20" spans="1:6" ht="12" customHeight="1" x14ac:dyDescent="0.25">
      <c r="A20" s="289" t="s">
        <v>90</v>
      </c>
      <c r="B20" s="289"/>
      <c r="C20" s="289"/>
      <c r="D20" s="188">
        <v>12</v>
      </c>
      <c r="E20" s="189">
        <f>E18-E19</f>
        <v>1886407</v>
      </c>
      <c r="F20" s="430">
        <f>F18-F19</f>
        <v>2814625</v>
      </c>
    </row>
    <row r="21" spans="1:6" ht="12" customHeight="1" x14ac:dyDescent="0.25">
      <c r="A21" s="288" t="s">
        <v>91</v>
      </c>
      <c r="B21" s="288"/>
      <c r="C21" s="288"/>
      <c r="D21" s="185">
        <v>13</v>
      </c>
      <c r="E21" s="186">
        <v>1526383</v>
      </c>
      <c r="F21" s="428">
        <v>1760017</v>
      </c>
    </row>
    <row r="22" spans="1:6" ht="12" customHeight="1" x14ac:dyDescent="0.25">
      <c r="A22" s="287" t="s">
        <v>92</v>
      </c>
      <c r="B22" s="287"/>
      <c r="C22" s="287"/>
      <c r="D22" s="185">
        <v>14</v>
      </c>
      <c r="E22" s="186">
        <v>334222</v>
      </c>
      <c r="F22" s="428">
        <v>287530</v>
      </c>
    </row>
    <row r="23" spans="1:6" ht="12" customHeight="1" x14ac:dyDescent="0.25">
      <c r="A23" s="290" t="s">
        <v>93</v>
      </c>
      <c r="B23" s="290"/>
      <c r="C23" s="290"/>
      <c r="D23" s="185">
        <v>15</v>
      </c>
      <c r="E23" s="187">
        <v>411146</v>
      </c>
      <c r="F23" s="429">
        <v>444361</v>
      </c>
    </row>
    <row r="24" spans="1:6" ht="12" customHeight="1" x14ac:dyDescent="0.25">
      <c r="A24" s="290" t="s">
        <v>94</v>
      </c>
      <c r="B24" s="290"/>
      <c r="C24" s="290"/>
      <c r="D24" s="190">
        <v>16</v>
      </c>
      <c r="E24" s="186">
        <v>447906</v>
      </c>
      <c r="F24" s="428">
        <v>216501</v>
      </c>
    </row>
    <row r="25" spans="1:6" ht="12" customHeight="1" x14ac:dyDescent="0.25">
      <c r="A25" s="283" t="s">
        <v>95</v>
      </c>
      <c r="B25" s="283"/>
      <c r="C25" s="283"/>
      <c r="D25" s="188">
        <v>20</v>
      </c>
      <c r="E25" s="189">
        <f>E20-E21-E22-E23+E24</f>
        <v>62562</v>
      </c>
      <c r="F25" s="430">
        <f>F20+F24-F21-F22-F23</f>
        <v>539218</v>
      </c>
    </row>
    <row r="26" spans="1:6" ht="12" customHeight="1" x14ac:dyDescent="0.25">
      <c r="A26" s="287" t="s">
        <v>96</v>
      </c>
      <c r="B26" s="287"/>
      <c r="C26" s="287"/>
      <c r="D26" s="185">
        <v>21</v>
      </c>
      <c r="E26" s="186">
        <v>423</v>
      </c>
      <c r="F26" s="428">
        <v>2635</v>
      </c>
    </row>
    <row r="27" spans="1:6" ht="12" customHeight="1" x14ac:dyDescent="0.25">
      <c r="A27" s="287" t="s">
        <v>97</v>
      </c>
      <c r="B27" s="287"/>
      <c r="C27" s="287"/>
      <c r="D27" s="185">
        <v>22</v>
      </c>
      <c r="E27" s="186">
        <v>1309092</v>
      </c>
      <c r="F27" s="428">
        <v>1421945</v>
      </c>
    </row>
    <row r="28" spans="1:6" ht="27" customHeight="1" x14ac:dyDescent="0.25">
      <c r="A28" s="287" t="s">
        <v>98</v>
      </c>
      <c r="B28" s="287"/>
      <c r="C28" s="287"/>
      <c r="D28" s="185">
        <v>23</v>
      </c>
      <c r="E28" s="186" t="s">
        <v>22</v>
      </c>
      <c r="F28" s="428" t="s">
        <v>22</v>
      </c>
    </row>
    <row r="29" spans="1:6" ht="12" customHeight="1" x14ac:dyDescent="0.25">
      <c r="A29" s="287" t="s">
        <v>99</v>
      </c>
      <c r="B29" s="287"/>
      <c r="C29" s="287"/>
      <c r="D29" s="185">
        <v>24</v>
      </c>
      <c r="E29" s="186" t="s">
        <v>22</v>
      </c>
      <c r="F29" s="428" t="s">
        <v>22</v>
      </c>
    </row>
    <row r="30" spans="1:6" ht="12" customHeight="1" x14ac:dyDescent="0.25">
      <c r="A30" s="287" t="s">
        <v>100</v>
      </c>
      <c r="B30" s="287"/>
      <c r="C30" s="287"/>
      <c r="D30" s="185">
        <v>25</v>
      </c>
      <c r="E30" s="186" t="s">
        <v>22</v>
      </c>
      <c r="F30" s="428" t="s">
        <v>22</v>
      </c>
    </row>
    <row r="31" spans="1:6" ht="12" customHeight="1" x14ac:dyDescent="0.25">
      <c r="A31" s="289" t="s">
        <v>101</v>
      </c>
      <c r="B31" s="289"/>
      <c r="C31" s="289"/>
      <c r="D31" s="191">
        <v>100</v>
      </c>
      <c r="E31" s="189">
        <f>E25-E27+E26</f>
        <v>-1246107</v>
      </c>
      <c r="F31" s="430">
        <f>F25-F27+F26</f>
        <v>-880092</v>
      </c>
    </row>
    <row r="32" spans="1:6" ht="12" customHeight="1" x14ac:dyDescent="0.25">
      <c r="A32" s="287" t="s">
        <v>102</v>
      </c>
      <c r="B32" s="287"/>
      <c r="C32" s="287"/>
      <c r="D32" s="192">
        <v>101</v>
      </c>
      <c r="E32" s="186">
        <v>600</v>
      </c>
      <c r="F32" s="428">
        <v>1915</v>
      </c>
    </row>
    <row r="33" spans="1:6" ht="25.5" customHeight="1" x14ac:dyDescent="0.25">
      <c r="A33" s="289" t="s">
        <v>103</v>
      </c>
      <c r="B33" s="289"/>
      <c r="C33" s="289"/>
      <c r="D33" s="191">
        <v>200</v>
      </c>
      <c r="E33" s="189">
        <f>E31-E32</f>
        <v>-1246707</v>
      </c>
      <c r="F33" s="430">
        <f>F31-F32</f>
        <v>-882007</v>
      </c>
    </row>
    <row r="34" spans="1:6" ht="12" customHeight="1" x14ac:dyDescent="0.25">
      <c r="A34" s="287" t="s">
        <v>104</v>
      </c>
      <c r="B34" s="287"/>
      <c r="C34" s="287"/>
      <c r="D34" s="192">
        <v>201</v>
      </c>
      <c r="E34" s="186" t="s">
        <v>22</v>
      </c>
      <c r="F34" s="428" t="s">
        <v>22</v>
      </c>
    </row>
    <row r="35" spans="1:6" ht="12" customHeight="1" x14ac:dyDescent="0.25">
      <c r="A35" s="289" t="s">
        <v>105</v>
      </c>
      <c r="B35" s="289"/>
      <c r="C35" s="289"/>
      <c r="D35" s="191">
        <v>300</v>
      </c>
      <c r="E35" s="189">
        <f>E33</f>
        <v>-1246707</v>
      </c>
      <c r="F35" s="430">
        <f>F33</f>
        <v>-882007</v>
      </c>
    </row>
    <row r="36" spans="1:6" ht="12" customHeight="1" x14ac:dyDescent="0.25">
      <c r="A36" s="287" t="s">
        <v>106</v>
      </c>
      <c r="B36" s="287"/>
      <c r="C36" s="287"/>
      <c r="D36" s="193"/>
      <c r="E36" s="186" t="s">
        <v>22</v>
      </c>
      <c r="F36" s="428" t="s">
        <v>22</v>
      </c>
    </row>
    <row r="37" spans="1:6" ht="12" customHeight="1" x14ac:dyDescent="0.25">
      <c r="A37" s="287" t="s">
        <v>107</v>
      </c>
      <c r="B37" s="287"/>
      <c r="C37" s="287"/>
      <c r="D37" s="193"/>
      <c r="E37" s="186" t="s">
        <v>22</v>
      </c>
      <c r="F37" s="428" t="s">
        <v>22</v>
      </c>
    </row>
    <row r="38" spans="1:6" ht="12" customHeight="1" x14ac:dyDescent="0.25">
      <c r="A38" s="289" t="s">
        <v>108</v>
      </c>
      <c r="B38" s="289"/>
      <c r="C38" s="289"/>
      <c r="D38" s="191">
        <v>400</v>
      </c>
      <c r="E38" s="186" t="s">
        <v>22</v>
      </c>
      <c r="F38" s="431">
        <v>0</v>
      </c>
    </row>
    <row r="39" spans="1:6" ht="12" customHeight="1" x14ac:dyDescent="0.25">
      <c r="A39" s="287" t="s">
        <v>109</v>
      </c>
      <c r="B39" s="287"/>
      <c r="C39" s="287"/>
      <c r="D39" s="193"/>
      <c r="E39" s="194" t="s">
        <v>22</v>
      </c>
      <c r="F39" s="431" t="s">
        <v>22</v>
      </c>
    </row>
    <row r="40" spans="1:6" ht="12" customHeight="1" x14ac:dyDescent="0.25">
      <c r="A40" s="287" t="s">
        <v>110</v>
      </c>
      <c r="B40" s="287"/>
      <c r="C40" s="287"/>
      <c r="D40" s="192">
        <v>410</v>
      </c>
      <c r="E40" s="186" t="s">
        <v>22</v>
      </c>
      <c r="F40" s="428" t="s">
        <v>22</v>
      </c>
    </row>
    <row r="41" spans="1:6" ht="12" customHeight="1" x14ac:dyDescent="0.25">
      <c r="A41" s="287" t="s">
        <v>111</v>
      </c>
      <c r="B41" s="287"/>
      <c r="C41" s="287"/>
      <c r="D41" s="192">
        <v>411</v>
      </c>
      <c r="E41" s="186" t="s">
        <v>22</v>
      </c>
      <c r="F41" s="428" t="s">
        <v>22</v>
      </c>
    </row>
    <row r="42" spans="1:6" ht="25.5" customHeight="1" x14ac:dyDescent="0.25">
      <c r="A42" s="287" t="s">
        <v>112</v>
      </c>
      <c r="B42" s="287"/>
      <c r="C42" s="287"/>
      <c r="D42" s="192">
        <v>412</v>
      </c>
      <c r="E42" s="186" t="s">
        <v>22</v>
      </c>
      <c r="F42" s="428" t="s">
        <v>22</v>
      </c>
    </row>
    <row r="43" spans="1:6" ht="12" customHeight="1" x14ac:dyDescent="0.25">
      <c r="A43" s="287" t="s">
        <v>113</v>
      </c>
      <c r="B43" s="287"/>
      <c r="C43" s="287"/>
      <c r="D43" s="192">
        <v>413</v>
      </c>
      <c r="E43" s="186" t="s">
        <v>22</v>
      </c>
      <c r="F43" s="428" t="s">
        <v>22</v>
      </c>
    </row>
    <row r="44" spans="1:6" ht="24.6" customHeight="1" x14ac:dyDescent="0.25">
      <c r="A44" s="287" t="s">
        <v>114</v>
      </c>
      <c r="B44" s="287"/>
      <c r="C44" s="287"/>
      <c r="D44" s="192">
        <v>414</v>
      </c>
      <c r="E44" s="186" t="s">
        <v>22</v>
      </c>
      <c r="F44" s="428" t="s">
        <v>22</v>
      </c>
    </row>
    <row r="45" spans="1:6" ht="12" customHeight="1" x14ac:dyDescent="0.25">
      <c r="A45" s="287" t="s">
        <v>115</v>
      </c>
      <c r="B45" s="287"/>
      <c r="C45" s="287"/>
      <c r="D45" s="192">
        <v>415</v>
      </c>
      <c r="E45" s="186" t="s">
        <v>22</v>
      </c>
      <c r="F45" s="428" t="s">
        <v>22</v>
      </c>
    </row>
    <row r="46" spans="1:6" ht="12" customHeight="1" x14ac:dyDescent="0.25">
      <c r="A46" s="287" t="s">
        <v>116</v>
      </c>
      <c r="B46" s="287"/>
      <c r="C46" s="287"/>
      <c r="D46" s="192">
        <v>416</v>
      </c>
      <c r="E46" s="186" t="s">
        <v>22</v>
      </c>
      <c r="F46" s="428" t="s">
        <v>22</v>
      </c>
    </row>
    <row r="47" spans="1:6" ht="12" customHeight="1" x14ac:dyDescent="0.25">
      <c r="A47" s="287" t="s">
        <v>117</v>
      </c>
      <c r="B47" s="287"/>
      <c r="C47" s="287"/>
      <c r="D47" s="192">
        <v>417</v>
      </c>
      <c r="E47" s="186" t="s">
        <v>22</v>
      </c>
      <c r="F47" s="428">
        <v>0</v>
      </c>
    </row>
    <row r="48" spans="1:6" ht="12" customHeight="1" x14ac:dyDescent="0.25">
      <c r="A48" s="287" t="s">
        <v>118</v>
      </c>
      <c r="B48" s="287"/>
      <c r="C48" s="287"/>
      <c r="D48" s="192">
        <v>418</v>
      </c>
      <c r="E48" s="186" t="s">
        <v>22</v>
      </c>
      <c r="F48" s="428">
        <v>0</v>
      </c>
    </row>
    <row r="49" spans="1:6" ht="12" customHeight="1" x14ac:dyDescent="0.25">
      <c r="A49" s="287" t="s">
        <v>119</v>
      </c>
      <c r="B49" s="287"/>
      <c r="C49" s="287"/>
      <c r="D49" s="192">
        <v>419</v>
      </c>
      <c r="E49" s="186" t="s">
        <v>22</v>
      </c>
      <c r="F49" s="428">
        <v>0</v>
      </c>
    </row>
    <row r="50" spans="1:6" ht="12" customHeight="1" x14ac:dyDescent="0.25">
      <c r="A50" s="287" t="s">
        <v>120</v>
      </c>
      <c r="B50" s="287"/>
      <c r="C50" s="287"/>
      <c r="D50" s="192">
        <v>420</v>
      </c>
      <c r="E50" s="186" t="s">
        <v>22</v>
      </c>
      <c r="F50" s="428">
        <v>0</v>
      </c>
    </row>
    <row r="51" spans="1:6" ht="15.75" thickBot="1" x14ac:dyDescent="0.3">
      <c r="A51" s="292" t="s">
        <v>121</v>
      </c>
      <c r="B51" s="292"/>
      <c r="C51" s="292"/>
      <c r="D51" s="195">
        <v>500</v>
      </c>
      <c r="E51" s="196">
        <f>E35</f>
        <v>-1246707</v>
      </c>
      <c r="F51" s="432">
        <f>F35</f>
        <v>-882007</v>
      </c>
    </row>
    <row r="52" spans="1:6" ht="12" customHeight="1" x14ac:dyDescent="0.25">
      <c r="A52" s="287" t="s">
        <v>122</v>
      </c>
      <c r="B52" s="287"/>
      <c r="C52" s="287"/>
      <c r="D52" s="197"/>
      <c r="E52" s="198">
        <v>0</v>
      </c>
      <c r="F52" s="433">
        <v>0</v>
      </c>
    </row>
    <row r="53" spans="1:6" ht="12" customHeight="1" x14ac:dyDescent="0.25">
      <c r="A53" s="287" t="s">
        <v>123</v>
      </c>
      <c r="B53" s="287"/>
      <c r="C53" s="287"/>
      <c r="D53" s="193"/>
      <c r="E53" s="198">
        <v>0</v>
      </c>
      <c r="F53" s="433">
        <v>0</v>
      </c>
    </row>
    <row r="54" spans="1:6" ht="12" customHeight="1" x14ac:dyDescent="0.25">
      <c r="A54" s="287" t="s">
        <v>124</v>
      </c>
      <c r="B54" s="287"/>
      <c r="C54" s="287"/>
      <c r="D54" s="197"/>
      <c r="E54" s="198">
        <v>0</v>
      </c>
      <c r="F54" s="433">
        <v>0</v>
      </c>
    </row>
    <row r="55" spans="1:6" ht="12" customHeight="1" x14ac:dyDescent="0.25">
      <c r="A55" s="289" t="s">
        <v>125</v>
      </c>
      <c r="B55" s="293"/>
      <c r="C55" s="293"/>
      <c r="D55" s="191">
        <v>600</v>
      </c>
      <c r="E55" s="199">
        <f>E57</f>
        <v>-12580.292633703331</v>
      </c>
      <c r="F55" s="434">
        <f>F57</f>
        <v>-8900.1715438950559</v>
      </c>
    </row>
    <row r="56" spans="1:6" ht="12" customHeight="1" x14ac:dyDescent="0.25">
      <c r="A56" s="287" t="s">
        <v>109</v>
      </c>
      <c r="B56" s="294"/>
      <c r="C56" s="294"/>
      <c r="D56" s="193"/>
      <c r="E56" s="200"/>
      <c r="F56" s="435"/>
    </row>
    <row r="57" spans="1:6" ht="12" customHeight="1" x14ac:dyDescent="0.25">
      <c r="A57" s="290" t="s">
        <v>126</v>
      </c>
      <c r="B57" s="291"/>
      <c r="C57" s="291"/>
      <c r="D57" s="193"/>
      <c r="E57" s="201">
        <f>E58</f>
        <v>-12580.292633703331</v>
      </c>
      <c r="F57" s="436">
        <f>F58</f>
        <v>-8900.1715438950559</v>
      </c>
    </row>
    <row r="58" spans="1:6" ht="12" customHeight="1" x14ac:dyDescent="0.25">
      <c r="A58" s="290" t="s">
        <v>127</v>
      </c>
      <c r="B58" s="291"/>
      <c r="C58" s="291"/>
      <c r="D58" s="193"/>
      <c r="E58" s="201">
        <f>E51/99.1</f>
        <v>-12580.292633703331</v>
      </c>
      <c r="F58" s="436">
        <f>F51/99.1</f>
        <v>-8900.1715438950559</v>
      </c>
    </row>
    <row r="59" spans="1:6" ht="12" customHeight="1" x14ac:dyDescent="0.25">
      <c r="A59" s="290" t="s">
        <v>128</v>
      </c>
      <c r="B59" s="291"/>
      <c r="C59" s="291"/>
      <c r="D59" s="193"/>
      <c r="E59" s="200" t="s">
        <v>22</v>
      </c>
      <c r="F59" s="435" t="s">
        <v>22</v>
      </c>
    </row>
    <row r="60" spans="1:6" ht="12" customHeight="1" x14ac:dyDescent="0.25">
      <c r="A60" s="290" t="s">
        <v>129</v>
      </c>
      <c r="B60" s="291"/>
      <c r="C60" s="291"/>
      <c r="D60" s="193"/>
      <c r="E60" s="200" t="s">
        <v>22</v>
      </c>
      <c r="F60" s="435" t="s">
        <v>22</v>
      </c>
    </row>
    <row r="61" spans="1:6" ht="12" customHeight="1" x14ac:dyDescent="0.25">
      <c r="A61" s="290" t="s">
        <v>127</v>
      </c>
      <c r="B61" s="291"/>
      <c r="C61" s="291"/>
      <c r="D61" s="193"/>
      <c r="E61" s="200" t="s">
        <v>22</v>
      </c>
      <c r="F61" s="435" t="s">
        <v>22</v>
      </c>
    </row>
    <row r="62" spans="1:6" ht="12" customHeight="1" thickBot="1" x14ac:dyDescent="0.3">
      <c r="A62" s="296" t="s">
        <v>128</v>
      </c>
      <c r="B62" s="297"/>
      <c r="C62" s="297"/>
      <c r="D62" s="202"/>
      <c r="E62" s="203"/>
      <c r="F62" s="437"/>
    </row>
    <row r="63" spans="1:6" ht="15.75" thickBot="1" x14ac:dyDescent="0.3">
      <c r="A63" s="204" t="s">
        <v>235</v>
      </c>
      <c r="B63" s="205"/>
      <c r="C63" s="205"/>
      <c r="D63" s="206"/>
      <c r="E63" s="207">
        <f>E55</f>
        <v>-12580.292633703331</v>
      </c>
      <c r="F63" s="208">
        <f>F55</f>
        <v>-8900.1715438950559</v>
      </c>
    </row>
    <row r="65" spans="1:5" x14ac:dyDescent="0.25">
      <c r="A65" s="158" t="s">
        <v>76</v>
      </c>
      <c r="B65" s="159"/>
      <c r="C65" s="284" t="s">
        <v>77</v>
      </c>
      <c r="D65" s="284"/>
      <c r="E65" s="284"/>
    </row>
    <row r="66" spans="1:5" x14ac:dyDescent="0.25">
      <c r="A66" s="159"/>
      <c r="B66" s="159"/>
      <c r="C66" s="295" t="s">
        <v>78</v>
      </c>
      <c r="D66" s="295"/>
      <c r="E66" s="295"/>
    </row>
    <row r="67" spans="1:5" x14ac:dyDescent="0.25">
      <c r="A67" s="159"/>
      <c r="B67" s="159"/>
      <c r="C67" s="159"/>
      <c r="D67" s="159"/>
      <c r="E67" s="159"/>
    </row>
    <row r="68" spans="1:5" x14ac:dyDescent="0.25">
      <c r="A68" s="172" t="s">
        <v>80</v>
      </c>
      <c r="B68" s="159"/>
      <c r="C68" s="284" t="s">
        <v>81</v>
      </c>
      <c r="D68" s="284"/>
      <c r="E68" s="284"/>
    </row>
    <row r="69" spans="1:5" x14ac:dyDescent="0.25">
      <c r="A69" s="159"/>
      <c r="B69" s="159"/>
      <c r="C69" s="295" t="s">
        <v>78</v>
      </c>
      <c r="D69" s="295"/>
      <c r="E69" s="295"/>
    </row>
  </sheetData>
  <mergeCells count="59">
    <mergeCell ref="C69:E69"/>
    <mergeCell ref="A60:C60"/>
    <mergeCell ref="A61:C61"/>
    <mergeCell ref="A62:C62"/>
    <mergeCell ref="C65:E65"/>
    <mergeCell ref="C66:E66"/>
    <mergeCell ref="C68:E68"/>
    <mergeCell ref="A59:C5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25:C25"/>
    <mergeCell ref="A12:B12"/>
    <mergeCell ref="C12:F12"/>
    <mergeCell ref="A14:C14"/>
    <mergeCell ref="A17:C17"/>
    <mergeCell ref="A18:C18"/>
    <mergeCell ref="A19:C19"/>
    <mergeCell ref="A20:C20"/>
    <mergeCell ref="A21:C21"/>
    <mergeCell ref="A22:C22"/>
    <mergeCell ref="A23:C23"/>
    <mergeCell ref="A24:C24"/>
    <mergeCell ref="A10:F10"/>
    <mergeCell ref="D1:F1"/>
    <mergeCell ref="A4:B4"/>
    <mergeCell ref="A5:B5"/>
    <mergeCell ref="A6:B6"/>
    <mergeCell ref="A8:B8"/>
  </mergeCells>
  <pageMargins left="0.78740157480314965" right="0.78740157480314965" top="0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8"/>
  <sheetViews>
    <sheetView topLeftCell="A21" workbookViewId="0">
      <selection activeCell="G25" sqref="G25"/>
    </sheetView>
  </sheetViews>
  <sheetFormatPr defaultRowHeight="15" x14ac:dyDescent="0.25"/>
  <cols>
    <col min="1" max="1" width="19" customWidth="1"/>
    <col min="3" max="3" width="42.42578125" customWidth="1"/>
    <col min="5" max="6" width="15.7109375" customWidth="1"/>
  </cols>
  <sheetData>
    <row r="1" spans="1:7" ht="36.75" customHeight="1" x14ac:dyDescent="0.25">
      <c r="C1" s="300" t="s">
        <v>0</v>
      </c>
      <c r="D1" s="300"/>
      <c r="E1" s="300"/>
      <c r="F1" s="300"/>
    </row>
    <row r="2" spans="1:7" ht="8.4499999999999993" customHeight="1" x14ac:dyDescent="0.25"/>
    <row r="3" spans="1:7" x14ac:dyDescent="0.25">
      <c r="B3" s="301" t="s">
        <v>130</v>
      </c>
      <c r="C3" s="301"/>
      <c r="D3" s="301"/>
      <c r="E3" s="301"/>
      <c r="F3" s="301"/>
      <c r="G3" s="301"/>
    </row>
    <row r="4" spans="1:7" ht="9.6" customHeight="1" x14ac:dyDescent="0.25"/>
    <row r="5" spans="1:7" x14ac:dyDescent="0.25">
      <c r="A5" s="51" t="s">
        <v>3</v>
      </c>
      <c r="B5" s="52" t="s">
        <v>131</v>
      </c>
      <c r="C5" s="53"/>
      <c r="D5" s="53"/>
      <c r="E5" s="53"/>
      <c r="F5" s="53"/>
    </row>
    <row r="6" spans="1:7" ht="9" customHeight="1" x14ac:dyDescent="0.25">
      <c r="A6" s="53"/>
      <c r="B6" s="53"/>
      <c r="C6" s="53"/>
      <c r="D6" s="53"/>
      <c r="E6" s="53"/>
      <c r="F6" s="53"/>
    </row>
    <row r="7" spans="1:7" x14ac:dyDescent="0.25">
      <c r="A7" s="51" t="s">
        <v>5</v>
      </c>
      <c r="B7" s="4" t="str">
        <f>Баланс!E10</f>
        <v>за 9 месяцев</v>
      </c>
      <c r="C7" s="53"/>
      <c r="D7" s="53"/>
      <c r="E7" s="53"/>
      <c r="F7" s="53"/>
    </row>
    <row r="8" spans="1:7" ht="10.15" customHeight="1" x14ac:dyDescent="0.25">
      <c r="A8" s="53"/>
      <c r="B8" s="53"/>
      <c r="C8" s="53"/>
      <c r="D8" s="53"/>
      <c r="E8" s="53"/>
      <c r="F8" s="53"/>
    </row>
    <row r="9" spans="1:7" x14ac:dyDescent="0.25">
      <c r="A9" s="51" t="s">
        <v>6</v>
      </c>
      <c r="B9" s="228" t="str">
        <f>Баланс!E12</f>
        <v>организации публичного интереса по результатам за январь по 30 июня 2019 года</v>
      </c>
      <c r="C9" s="228"/>
      <c r="D9" s="228"/>
      <c r="E9" s="228"/>
      <c r="F9" s="228"/>
    </row>
    <row r="10" spans="1:7" ht="8.4499999999999993" customHeight="1" x14ac:dyDescent="0.25">
      <c r="A10" s="53"/>
      <c r="B10" s="53"/>
      <c r="C10" s="53"/>
      <c r="D10" s="53"/>
      <c r="E10" s="53"/>
      <c r="F10" s="53"/>
    </row>
    <row r="11" spans="1:7" ht="15" customHeight="1" x14ac:dyDescent="0.25">
      <c r="A11" s="54" t="s">
        <v>7</v>
      </c>
      <c r="B11" s="233" t="s">
        <v>82</v>
      </c>
      <c r="C11" s="233"/>
      <c r="D11" s="233"/>
      <c r="E11" s="233"/>
      <c r="F11" s="233"/>
    </row>
    <row r="12" spans="1:7" ht="9" customHeight="1" x14ac:dyDescent="0.25">
      <c r="A12" s="53"/>
      <c r="B12" s="53"/>
      <c r="C12" s="53"/>
      <c r="D12" s="53"/>
      <c r="E12" s="53"/>
      <c r="F12" s="53"/>
    </row>
    <row r="13" spans="1:7" x14ac:dyDescent="0.25">
      <c r="A13" s="51" t="s">
        <v>8</v>
      </c>
      <c r="B13" s="228" t="str">
        <f>Баланс!E16</f>
        <v>ежегодно не позднее 14 ноября  года, следующего за отчетным</v>
      </c>
      <c r="C13" s="228"/>
      <c r="D13" s="228"/>
      <c r="E13" s="228"/>
      <c r="F13" s="228"/>
    </row>
    <row r="14" spans="1:7" ht="7.15" customHeight="1" x14ac:dyDescent="0.25">
      <c r="A14" s="53"/>
      <c r="B14" s="53"/>
      <c r="C14" s="53"/>
      <c r="D14" s="53"/>
      <c r="E14" s="53"/>
      <c r="F14" s="53"/>
    </row>
    <row r="15" spans="1:7" x14ac:dyDescent="0.25">
      <c r="A15" s="52" t="s">
        <v>132</v>
      </c>
      <c r="B15" s="52"/>
      <c r="C15" s="52"/>
      <c r="D15" s="52"/>
      <c r="E15" s="52"/>
      <c r="F15" s="52"/>
    </row>
    <row r="16" spans="1:7" x14ac:dyDescent="0.25">
      <c r="A16" s="302" t="s">
        <v>133</v>
      </c>
      <c r="B16" s="302"/>
      <c r="C16" s="302"/>
      <c r="D16" s="302"/>
      <c r="E16" s="302"/>
      <c r="F16" s="302"/>
    </row>
    <row r="17" spans="1:7" x14ac:dyDescent="0.25">
      <c r="A17" s="53"/>
      <c r="B17" s="53"/>
      <c r="C17" s="53"/>
      <c r="D17" s="53"/>
      <c r="E17" s="53"/>
      <c r="F17" s="53"/>
    </row>
    <row r="18" spans="1:7" x14ac:dyDescent="0.25">
      <c r="A18" s="303" t="s">
        <v>134</v>
      </c>
      <c r="B18" s="239"/>
      <c r="C18" s="239"/>
      <c r="D18" s="239"/>
      <c r="E18" s="239"/>
      <c r="F18" s="239"/>
    </row>
    <row r="20" spans="1:7" x14ac:dyDescent="0.25">
      <c r="A20" s="232" t="str">
        <f>Баланс!A23</f>
        <v>за период с января по 30 сентября 2019 года</v>
      </c>
      <c r="B20" s="232"/>
      <c r="C20" s="232"/>
      <c r="D20" s="232"/>
      <c r="E20" s="232"/>
      <c r="F20" s="232"/>
      <c r="G20" s="232"/>
    </row>
    <row r="21" spans="1:7" ht="15.75" thickBot="1" x14ac:dyDescent="0.3">
      <c r="E21" s="55"/>
      <c r="F21" s="55" t="s">
        <v>14</v>
      </c>
    </row>
    <row r="22" spans="1:7" ht="48" customHeight="1" x14ac:dyDescent="0.25">
      <c r="A22" s="387" t="s">
        <v>85</v>
      </c>
      <c r="B22" s="388"/>
      <c r="C22" s="388"/>
      <c r="D22" s="389" t="s">
        <v>16</v>
      </c>
      <c r="E22" s="389" t="s">
        <v>86</v>
      </c>
      <c r="F22" s="390" t="s">
        <v>87</v>
      </c>
    </row>
    <row r="23" spans="1:7" x14ac:dyDescent="0.25">
      <c r="A23" s="391">
        <v>1</v>
      </c>
      <c r="B23" s="304"/>
      <c r="C23" s="304"/>
      <c r="D23" s="57">
        <v>2</v>
      </c>
      <c r="E23" s="57">
        <v>3</v>
      </c>
      <c r="F23" s="392">
        <v>4</v>
      </c>
    </row>
    <row r="24" spans="1:7" x14ac:dyDescent="0.25">
      <c r="A24" s="393" t="s">
        <v>135</v>
      </c>
      <c r="B24" s="305"/>
      <c r="C24" s="305"/>
      <c r="D24" s="305"/>
      <c r="E24" s="305"/>
      <c r="F24" s="394"/>
    </row>
    <row r="25" spans="1:7" ht="12" customHeight="1" x14ac:dyDescent="0.25">
      <c r="A25" s="395" t="s">
        <v>136</v>
      </c>
      <c r="B25" s="306"/>
      <c r="C25" s="306"/>
      <c r="D25" s="58">
        <v>10</v>
      </c>
      <c r="E25" s="59">
        <f>SUM(E27:E32)</f>
        <v>3678792</v>
      </c>
      <c r="F25" s="396">
        <f>SUM(F27:F32)</f>
        <v>6518293</v>
      </c>
    </row>
    <row r="26" spans="1:7" ht="12" customHeight="1" x14ac:dyDescent="0.25">
      <c r="A26" s="397" t="s">
        <v>109</v>
      </c>
      <c r="B26" s="398"/>
      <c r="C26" s="307"/>
      <c r="D26" s="308"/>
      <c r="E26" s="60"/>
      <c r="F26" s="399"/>
    </row>
    <row r="27" spans="1:7" ht="12" customHeight="1" x14ac:dyDescent="0.25">
      <c r="A27" s="400" t="s">
        <v>137</v>
      </c>
      <c r="B27" s="401"/>
      <c r="C27" s="299"/>
      <c r="D27" s="61">
        <v>11</v>
      </c>
      <c r="E27" s="62">
        <v>3657382</v>
      </c>
      <c r="F27" s="402">
        <v>6505403</v>
      </c>
    </row>
    <row r="28" spans="1:7" ht="12" customHeight="1" x14ac:dyDescent="0.25">
      <c r="A28" s="400" t="s">
        <v>138</v>
      </c>
      <c r="B28" s="401"/>
      <c r="C28" s="299"/>
      <c r="D28" s="61">
        <v>12</v>
      </c>
      <c r="E28" s="62"/>
      <c r="F28" s="402"/>
    </row>
    <row r="29" spans="1:7" ht="12" customHeight="1" x14ac:dyDescent="0.25">
      <c r="A29" s="400" t="s">
        <v>139</v>
      </c>
      <c r="B29" s="401"/>
      <c r="C29" s="299"/>
      <c r="D29" s="61">
        <v>13</v>
      </c>
      <c r="E29" s="62"/>
      <c r="F29" s="402"/>
    </row>
    <row r="30" spans="1:7" ht="12" customHeight="1" x14ac:dyDescent="0.25">
      <c r="A30" s="400" t="s">
        <v>140</v>
      </c>
      <c r="B30" s="401"/>
      <c r="C30" s="299"/>
      <c r="D30" s="61">
        <v>14</v>
      </c>
      <c r="E30" s="62"/>
      <c r="F30" s="402"/>
    </row>
    <row r="31" spans="1:7" ht="12" customHeight="1" x14ac:dyDescent="0.25">
      <c r="A31" s="400" t="s">
        <v>141</v>
      </c>
      <c r="B31" s="401"/>
      <c r="C31" s="299"/>
      <c r="D31" s="61">
        <v>15</v>
      </c>
      <c r="E31" s="62"/>
      <c r="F31" s="402"/>
    </row>
    <row r="32" spans="1:7" ht="12" customHeight="1" x14ac:dyDescent="0.25">
      <c r="A32" s="400" t="s">
        <v>142</v>
      </c>
      <c r="B32" s="401"/>
      <c r="C32" s="299"/>
      <c r="D32" s="61">
        <v>16</v>
      </c>
      <c r="E32" s="62">
        <v>21410</v>
      </c>
      <c r="F32" s="402">
        <v>12890</v>
      </c>
    </row>
    <row r="33" spans="1:6" ht="12" customHeight="1" x14ac:dyDescent="0.25">
      <c r="A33" s="403" t="s">
        <v>143</v>
      </c>
      <c r="B33" s="309"/>
      <c r="C33" s="309"/>
      <c r="D33" s="63"/>
      <c r="E33" s="64">
        <f>SUM(E35:E41)</f>
        <v>4001892</v>
      </c>
      <c r="F33" s="404">
        <f>SUM(F35:F41)</f>
        <v>5567789</v>
      </c>
    </row>
    <row r="34" spans="1:6" ht="12" customHeight="1" x14ac:dyDescent="0.25">
      <c r="A34" s="405" t="s">
        <v>109</v>
      </c>
      <c r="B34" s="310"/>
      <c r="C34" s="310"/>
      <c r="D34" s="63"/>
      <c r="E34" s="65"/>
      <c r="F34" s="406"/>
    </row>
    <row r="35" spans="1:6" ht="12" customHeight="1" x14ac:dyDescent="0.25">
      <c r="A35" s="400" t="s">
        <v>144</v>
      </c>
      <c r="B35" s="401"/>
      <c r="C35" s="299"/>
      <c r="D35" s="61">
        <v>21</v>
      </c>
      <c r="E35" s="62">
        <v>2271347</v>
      </c>
      <c r="F35" s="402">
        <v>2823420</v>
      </c>
    </row>
    <row r="36" spans="1:6" ht="12" customHeight="1" x14ac:dyDescent="0.25">
      <c r="A36" s="400" t="s">
        <v>145</v>
      </c>
      <c r="B36" s="401"/>
      <c r="C36" s="299"/>
      <c r="D36" s="61">
        <v>22</v>
      </c>
      <c r="E36" s="62"/>
      <c r="F36" s="402"/>
    </row>
    <row r="37" spans="1:6" ht="12" customHeight="1" x14ac:dyDescent="0.25">
      <c r="A37" s="400" t="s">
        <v>146</v>
      </c>
      <c r="B37" s="401"/>
      <c r="C37" s="299"/>
      <c r="D37" s="61">
        <v>23</v>
      </c>
      <c r="E37" s="62">
        <v>258556</v>
      </c>
      <c r="F37" s="402">
        <v>361430</v>
      </c>
    </row>
    <row r="38" spans="1:6" ht="12" customHeight="1" x14ac:dyDescent="0.25">
      <c r="A38" s="400" t="s">
        <v>147</v>
      </c>
      <c r="B38" s="401"/>
      <c r="C38" s="299"/>
      <c r="D38" s="66">
        <v>24</v>
      </c>
      <c r="E38" s="62"/>
      <c r="F38" s="402"/>
    </row>
    <row r="39" spans="1:6" ht="12" customHeight="1" x14ac:dyDescent="0.25">
      <c r="A39" s="400" t="s">
        <v>148</v>
      </c>
      <c r="B39" s="401"/>
      <c r="C39" s="299"/>
      <c r="D39" s="61">
        <v>25</v>
      </c>
      <c r="E39" s="62"/>
      <c r="F39" s="402"/>
    </row>
    <row r="40" spans="1:6" ht="12" customHeight="1" x14ac:dyDescent="0.25">
      <c r="A40" s="400" t="s">
        <v>149</v>
      </c>
      <c r="B40" s="401"/>
      <c r="C40" s="299"/>
      <c r="D40" s="67">
        <v>26</v>
      </c>
      <c r="E40" s="68">
        <v>1393510</v>
      </c>
      <c r="F40" s="407">
        <v>2332526</v>
      </c>
    </row>
    <row r="41" spans="1:6" ht="12" customHeight="1" x14ac:dyDescent="0.25">
      <c r="A41" s="400" t="s">
        <v>150</v>
      </c>
      <c r="B41" s="401"/>
      <c r="C41" s="299"/>
      <c r="D41" s="67">
        <v>27</v>
      </c>
      <c r="E41" s="68">
        <v>78479</v>
      </c>
      <c r="F41" s="407">
        <v>50413</v>
      </c>
    </row>
    <row r="42" spans="1:6" ht="24.75" customHeight="1" x14ac:dyDescent="0.25">
      <c r="A42" s="403" t="s">
        <v>151</v>
      </c>
      <c r="B42" s="309"/>
      <c r="C42" s="309"/>
      <c r="D42" s="69">
        <v>30</v>
      </c>
      <c r="E42" s="64">
        <f>E25-E33</f>
        <v>-323100</v>
      </c>
      <c r="F42" s="404">
        <f>F25-F33</f>
        <v>950504</v>
      </c>
    </row>
    <row r="43" spans="1:6" ht="12.75" customHeight="1" x14ac:dyDescent="0.25">
      <c r="A43" s="393" t="s">
        <v>152</v>
      </c>
      <c r="B43" s="305"/>
      <c r="C43" s="305"/>
      <c r="D43" s="305"/>
      <c r="E43" s="305"/>
      <c r="F43" s="394"/>
    </row>
    <row r="44" spans="1:6" ht="12" customHeight="1" x14ac:dyDescent="0.25">
      <c r="A44" s="395" t="s">
        <v>153</v>
      </c>
      <c r="B44" s="306"/>
      <c r="C44" s="306"/>
      <c r="D44" s="58">
        <v>40</v>
      </c>
      <c r="E44" s="59">
        <v>0</v>
      </c>
      <c r="F44" s="396">
        <v>0</v>
      </c>
    </row>
    <row r="45" spans="1:6" ht="12" customHeight="1" x14ac:dyDescent="0.25">
      <c r="A45" s="405" t="s">
        <v>109</v>
      </c>
      <c r="B45" s="310"/>
      <c r="C45" s="310"/>
      <c r="D45" s="63"/>
      <c r="E45" s="65"/>
      <c r="F45" s="406"/>
    </row>
    <row r="46" spans="1:6" ht="12" customHeight="1" x14ac:dyDescent="0.25">
      <c r="A46" s="400" t="s">
        <v>154</v>
      </c>
      <c r="B46" s="401"/>
      <c r="C46" s="299"/>
      <c r="D46" s="66">
        <v>41</v>
      </c>
      <c r="E46" s="62"/>
      <c r="F46" s="402"/>
    </row>
    <row r="47" spans="1:6" ht="12" customHeight="1" x14ac:dyDescent="0.25">
      <c r="A47" s="400" t="s">
        <v>155</v>
      </c>
      <c r="B47" s="401"/>
      <c r="C47" s="299"/>
      <c r="D47" s="66">
        <v>42</v>
      </c>
      <c r="E47" s="68"/>
      <c r="F47" s="407"/>
    </row>
    <row r="48" spans="1:6" ht="12" customHeight="1" x14ac:dyDescent="0.25">
      <c r="A48" s="400" t="s">
        <v>156</v>
      </c>
      <c r="B48" s="401"/>
      <c r="C48" s="299"/>
      <c r="D48" s="67">
        <v>43</v>
      </c>
      <c r="E48" s="68"/>
      <c r="F48" s="407"/>
    </row>
    <row r="49" spans="1:6" ht="12" customHeight="1" x14ac:dyDescent="0.25">
      <c r="A49" s="403" t="s">
        <v>157</v>
      </c>
      <c r="B49" s="309"/>
      <c r="C49" s="309"/>
      <c r="D49" s="61">
        <v>44</v>
      </c>
      <c r="E49" s="62"/>
      <c r="F49" s="402"/>
    </row>
    <row r="50" spans="1:6" ht="12" customHeight="1" x14ac:dyDescent="0.25">
      <c r="A50" s="408" t="s">
        <v>158</v>
      </c>
      <c r="B50" s="409"/>
      <c r="C50" s="312"/>
      <c r="D50" s="67">
        <v>45</v>
      </c>
      <c r="E50" s="68"/>
      <c r="F50" s="407"/>
    </row>
    <row r="51" spans="1:6" ht="12" customHeight="1" x14ac:dyDescent="0.25">
      <c r="A51" s="408" t="s">
        <v>159</v>
      </c>
      <c r="B51" s="311"/>
      <c r="C51" s="311"/>
      <c r="D51" s="67">
        <v>46</v>
      </c>
      <c r="E51" s="68"/>
      <c r="F51" s="407"/>
    </row>
    <row r="52" spans="1:6" ht="12" customHeight="1" x14ac:dyDescent="0.25">
      <c r="A52" s="408" t="s">
        <v>160</v>
      </c>
      <c r="B52" s="311"/>
      <c r="C52" s="311"/>
      <c r="D52" s="67">
        <v>47</v>
      </c>
      <c r="E52" s="68"/>
      <c r="F52" s="407"/>
    </row>
    <row r="53" spans="1:6" ht="12" customHeight="1" x14ac:dyDescent="0.25">
      <c r="A53" s="408" t="s">
        <v>161</v>
      </c>
      <c r="B53" s="311"/>
      <c r="C53" s="311"/>
      <c r="D53" s="67">
        <v>48</v>
      </c>
      <c r="E53" s="68"/>
      <c r="F53" s="407"/>
    </row>
    <row r="54" spans="1:6" ht="12" customHeight="1" x14ac:dyDescent="0.25">
      <c r="A54" s="408" t="s">
        <v>162</v>
      </c>
      <c r="B54" s="311"/>
      <c r="C54" s="311"/>
      <c r="D54" s="67">
        <v>49</v>
      </c>
      <c r="E54" s="68"/>
      <c r="F54" s="407"/>
    </row>
    <row r="55" spans="1:6" ht="12" customHeight="1" x14ac:dyDescent="0.25">
      <c r="A55" s="408" t="s">
        <v>141</v>
      </c>
      <c r="B55" s="409"/>
      <c r="C55" s="312"/>
      <c r="D55" s="67">
        <v>50</v>
      </c>
      <c r="E55" s="68"/>
      <c r="F55" s="407"/>
    </row>
    <row r="56" spans="1:6" ht="12" customHeight="1" x14ac:dyDescent="0.25">
      <c r="A56" s="400" t="s">
        <v>142</v>
      </c>
      <c r="B56" s="401"/>
      <c r="C56" s="299"/>
      <c r="D56" s="67">
        <v>51</v>
      </c>
      <c r="E56" s="68"/>
      <c r="F56" s="407"/>
    </row>
    <row r="57" spans="1:6" ht="12" customHeight="1" x14ac:dyDescent="0.25">
      <c r="A57" s="410" t="s">
        <v>163</v>
      </c>
      <c r="B57" s="314"/>
      <c r="C57" s="314"/>
      <c r="D57" s="69">
        <v>60</v>
      </c>
      <c r="E57" s="64">
        <f>SUM(E59:E65)+E72</f>
        <v>4733782</v>
      </c>
      <c r="F57" s="404">
        <f>SUM(F59:F65)+F72</f>
        <v>2647887</v>
      </c>
    </row>
    <row r="58" spans="1:6" ht="12" customHeight="1" x14ac:dyDescent="0.25">
      <c r="A58" s="405" t="s">
        <v>109</v>
      </c>
      <c r="B58" s="310"/>
      <c r="C58" s="310"/>
      <c r="D58" s="63"/>
      <c r="E58" s="65"/>
      <c r="F58" s="406"/>
    </row>
    <row r="59" spans="1:6" ht="12" customHeight="1" x14ac:dyDescent="0.25">
      <c r="A59" s="400" t="s">
        <v>164</v>
      </c>
      <c r="B59" s="401"/>
      <c r="C59" s="299"/>
      <c r="D59" s="67">
        <v>61</v>
      </c>
      <c r="E59" s="68">
        <v>368355</v>
      </c>
      <c r="F59" s="407">
        <v>239899</v>
      </c>
    </row>
    <row r="60" spans="1:6" ht="12" customHeight="1" x14ac:dyDescent="0.25">
      <c r="A60" s="400" t="s">
        <v>165</v>
      </c>
      <c r="B60" s="401"/>
      <c r="C60" s="299"/>
      <c r="D60" s="67">
        <v>62</v>
      </c>
      <c r="E60" s="68">
        <v>824</v>
      </c>
      <c r="F60" s="407">
        <v>34509</v>
      </c>
    </row>
    <row r="61" spans="1:6" ht="12" customHeight="1" x14ac:dyDescent="0.25">
      <c r="A61" s="411" t="s">
        <v>166</v>
      </c>
      <c r="B61" s="313"/>
      <c r="C61" s="313"/>
      <c r="D61" s="61">
        <v>63</v>
      </c>
      <c r="E61" s="62">
        <v>629993</v>
      </c>
      <c r="F61" s="402"/>
    </row>
    <row r="62" spans="1:6" ht="24.75" customHeight="1" x14ac:dyDescent="0.25">
      <c r="A62" s="412" t="s">
        <v>167</v>
      </c>
      <c r="B62" s="315"/>
      <c r="C62" s="315"/>
      <c r="D62" s="61">
        <v>64</v>
      </c>
      <c r="E62" s="62"/>
      <c r="F62" s="402"/>
    </row>
    <row r="63" spans="1:6" ht="12" customHeight="1" x14ac:dyDescent="0.25">
      <c r="A63" s="411" t="s">
        <v>168</v>
      </c>
      <c r="B63" s="313"/>
      <c r="C63" s="313"/>
      <c r="D63" s="61">
        <v>65</v>
      </c>
      <c r="E63" s="62"/>
      <c r="F63" s="402"/>
    </row>
    <row r="64" spans="1:6" ht="12" customHeight="1" x14ac:dyDescent="0.25">
      <c r="A64" s="411" t="s">
        <v>169</v>
      </c>
      <c r="B64" s="313"/>
      <c r="C64" s="313"/>
      <c r="D64" s="61">
        <v>66</v>
      </c>
      <c r="E64" s="62"/>
      <c r="F64" s="402"/>
    </row>
    <row r="65" spans="1:6" ht="12" customHeight="1" x14ac:dyDescent="0.25">
      <c r="A65" s="413" t="s">
        <v>170</v>
      </c>
      <c r="B65" s="316"/>
      <c r="C65" s="316"/>
      <c r="D65" s="61">
        <v>67</v>
      </c>
      <c r="E65" s="62"/>
      <c r="F65" s="402"/>
    </row>
    <row r="66" spans="1:6" ht="34.9" customHeight="1" x14ac:dyDescent="0.25">
      <c r="A66" s="414"/>
      <c r="B66" s="415"/>
      <c r="C66" s="415"/>
      <c r="D66" s="415"/>
      <c r="E66" s="415"/>
      <c r="F66" s="416"/>
    </row>
    <row r="67" spans="1:6" ht="24" x14ac:dyDescent="0.25">
      <c r="A67" s="417" t="s">
        <v>85</v>
      </c>
      <c r="B67" s="317"/>
      <c r="C67" s="317"/>
      <c r="D67" s="56" t="s">
        <v>16</v>
      </c>
      <c r="E67" s="56" t="s">
        <v>86</v>
      </c>
      <c r="F67" s="418" t="s">
        <v>87</v>
      </c>
    </row>
    <row r="68" spans="1:6" ht="9" customHeight="1" x14ac:dyDescent="0.25">
      <c r="A68" s="391">
        <v>1</v>
      </c>
      <c r="B68" s="304"/>
      <c r="C68" s="304"/>
      <c r="D68" s="57">
        <v>2</v>
      </c>
      <c r="E68" s="57">
        <v>3</v>
      </c>
      <c r="F68" s="392">
        <v>4</v>
      </c>
    </row>
    <row r="69" spans="1:6" ht="12" customHeight="1" x14ac:dyDescent="0.25">
      <c r="A69" s="411" t="s">
        <v>171</v>
      </c>
      <c r="B69" s="313"/>
      <c r="C69" s="313"/>
      <c r="D69" s="61">
        <v>68</v>
      </c>
      <c r="E69" s="62"/>
      <c r="F69" s="402"/>
    </row>
    <row r="70" spans="1:6" ht="12" customHeight="1" x14ac:dyDescent="0.25">
      <c r="A70" s="400" t="s">
        <v>161</v>
      </c>
      <c r="B70" s="401"/>
      <c r="C70" s="299"/>
      <c r="D70" s="61">
        <v>69</v>
      </c>
      <c r="E70" s="62"/>
      <c r="F70" s="402"/>
    </row>
    <row r="71" spans="1:6" ht="12" customHeight="1" x14ac:dyDescent="0.25">
      <c r="A71" s="400" t="s">
        <v>172</v>
      </c>
      <c r="B71" s="401"/>
      <c r="C71" s="299"/>
      <c r="D71" s="61">
        <v>70</v>
      </c>
      <c r="E71" s="62"/>
      <c r="F71" s="402"/>
    </row>
    <row r="72" spans="1:6" ht="12" customHeight="1" x14ac:dyDescent="0.25">
      <c r="A72" s="408" t="s">
        <v>150</v>
      </c>
      <c r="B72" s="409"/>
      <c r="C72" s="312"/>
      <c r="D72" s="61">
        <v>71</v>
      </c>
      <c r="E72" s="62">
        <v>3734610</v>
      </c>
      <c r="F72" s="402">
        <v>2373479</v>
      </c>
    </row>
    <row r="73" spans="1:6" ht="23.25" customHeight="1" x14ac:dyDescent="0.25">
      <c r="A73" s="419" t="s">
        <v>173</v>
      </c>
      <c r="B73" s="318"/>
      <c r="C73" s="318"/>
      <c r="D73" s="69">
        <v>80</v>
      </c>
      <c r="E73" s="64">
        <f>E44-E57</f>
        <v>-4733782</v>
      </c>
      <c r="F73" s="404">
        <f>F44-F57</f>
        <v>-2647887</v>
      </c>
    </row>
    <row r="74" spans="1:6" ht="14.25" customHeight="1" x14ac:dyDescent="0.25">
      <c r="A74" s="393" t="s">
        <v>174</v>
      </c>
      <c r="B74" s="305"/>
      <c r="C74" s="305"/>
      <c r="D74" s="305"/>
      <c r="E74" s="305"/>
      <c r="F74" s="394"/>
    </row>
    <row r="75" spans="1:6" ht="12" customHeight="1" x14ac:dyDescent="0.25">
      <c r="A75" s="395" t="s">
        <v>175</v>
      </c>
      <c r="B75" s="306"/>
      <c r="C75" s="306"/>
      <c r="D75" s="58">
        <v>90</v>
      </c>
      <c r="E75" s="59">
        <f>SUM(E77:E79)</f>
        <v>7650265</v>
      </c>
      <c r="F75" s="396">
        <f>SUM(F77:F79)</f>
        <v>11708542</v>
      </c>
    </row>
    <row r="76" spans="1:6" ht="12" customHeight="1" x14ac:dyDescent="0.25">
      <c r="A76" s="405" t="s">
        <v>109</v>
      </c>
      <c r="B76" s="310"/>
      <c r="C76" s="310"/>
      <c r="D76" s="63"/>
      <c r="E76" s="65"/>
      <c r="F76" s="406"/>
    </row>
    <row r="77" spans="1:6" ht="12" customHeight="1" x14ac:dyDescent="0.25">
      <c r="A77" s="400" t="s">
        <v>176</v>
      </c>
      <c r="B77" s="401"/>
      <c r="C77" s="299"/>
      <c r="D77" s="61">
        <v>91</v>
      </c>
      <c r="E77" s="62"/>
      <c r="F77" s="402"/>
    </row>
    <row r="78" spans="1:6" ht="12" customHeight="1" x14ac:dyDescent="0.25">
      <c r="A78" s="400" t="s">
        <v>177</v>
      </c>
      <c r="B78" s="401"/>
      <c r="C78" s="299"/>
      <c r="D78" s="61">
        <v>92</v>
      </c>
      <c r="E78" s="62">
        <v>7647886</v>
      </c>
      <c r="F78" s="402">
        <v>11706302</v>
      </c>
    </row>
    <row r="79" spans="1:6" ht="12" customHeight="1" x14ac:dyDescent="0.25">
      <c r="A79" s="400" t="s">
        <v>178</v>
      </c>
      <c r="B79" s="401"/>
      <c r="C79" s="299"/>
      <c r="D79" s="61">
        <v>93</v>
      </c>
      <c r="E79" s="62">
        <v>2379</v>
      </c>
      <c r="F79" s="402">
        <v>2240</v>
      </c>
    </row>
    <row r="80" spans="1:6" ht="12" customHeight="1" x14ac:dyDescent="0.25">
      <c r="A80" s="400" t="s">
        <v>142</v>
      </c>
      <c r="B80" s="401"/>
      <c r="C80" s="299"/>
      <c r="D80" s="66">
        <v>94</v>
      </c>
      <c r="E80" s="62"/>
      <c r="F80" s="402"/>
    </row>
    <row r="81" spans="1:7" ht="12" customHeight="1" x14ac:dyDescent="0.25">
      <c r="A81" s="410" t="s">
        <v>179</v>
      </c>
      <c r="B81" s="314"/>
      <c r="C81" s="314"/>
      <c r="D81" s="70">
        <v>100</v>
      </c>
      <c r="E81" s="64">
        <f>SUM(E83:E87)</f>
        <v>2643221</v>
      </c>
      <c r="F81" s="404">
        <f>SUM(F83:F87)</f>
        <v>9522966</v>
      </c>
    </row>
    <row r="82" spans="1:7" ht="12" customHeight="1" x14ac:dyDescent="0.25">
      <c r="A82" s="405" t="s">
        <v>109</v>
      </c>
      <c r="B82" s="310"/>
      <c r="C82" s="310"/>
      <c r="D82" s="63"/>
      <c r="E82" s="71"/>
      <c r="F82" s="420"/>
    </row>
    <row r="83" spans="1:7" ht="12" customHeight="1" x14ac:dyDescent="0.25">
      <c r="A83" s="410" t="s">
        <v>180</v>
      </c>
      <c r="B83" s="314"/>
      <c r="C83" s="314"/>
      <c r="D83" s="72">
        <v>101</v>
      </c>
      <c r="E83" s="62">
        <v>1800000</v>
      </c>
      <c r="F83" s="402">
        <v>8257363</v>
      </c>
    </row>
    <row r="84" spans="1:7" ht="12" customHeight="1" x14ac:dyDescent="0.25">
      <c r="A84" s="400" t="s">
        <v>181</v>
      </c>
      <c r="B84" s="298"/>
      <c r="C84" s="298"/>
      <c r="D84" s="72">
        <v>102</v>
      </c>
      <c r="E84" s="62">
        <v>843221</v>
      </c>
      <c r="F84" s="402"/>
    </row>
    <row r="85" spans="1:7" ht="12" customHeight="1" x14ac:dyDescent="0.25">
      <c r="A85" s="400" t="s">
        <v>182</v>
      </c>
      <c r="B85" s="401"/>
      <c r="C85" s="299"/>
      <c r="D85" s="72">
        <v>103</v>
      </c>
      <c r="E85" s="62"/>
      <c r="F85" s="402"/>
    </row>
    <row r="86" spans="1:7" ht="12" customHeight="1" x14ac:dyDescent="0.25">
      <c r="A86" s="400" t="s">
        <v>183</v>
      </c>
      <c r="B86" s="401"/>
      <c r="C86" s="299"/>
      <c r="D86" s="72">
        <v>104</v>
      </c>
      <c r="E86" s="62"/>
      <c r="F86" s="402"/>
    </row>
    <row r="87" spans="1:7" ht="12" customHeight="1" x14ac:dyDescent="0.25">
      <c r="A87" s="410" t="s">
        <v>184</v>
      </c>
      <c r="B87" s="314"/>
      <c r="C87" s="314"/>
      <c r="D87" s="72">
        <v>105</v>
      </c>
      <c r="E87" s="62">
        <v>0</v>
      </c>
      <c r="F87" s="402">
        <v>1265603</v>
      </c>
    </row>
    <row r="88" spans="1:7" ht="27" customHeight="1" x14ac:dyDescent="0.25">
      <c r="A88" s="403" t="s">
        <v>185</v>
      </c>
      <c r="B88" s="309"/>
      <c r="C88" s="309"/>
      <c r="D88" s="70">
        <v>110</v>
      </c>
      <c r="E88" s="64">
        <f>E75-E81</f>
        <v>5007044</v>
      </c>
      <c r="F88" s="404">
        <f>F75-F81</f>
        <v>2185576</v>
      </c>
    </row>
    <row r="89" spans="1:7" x14ac:dyDescent="0.25">
      <c r="A89" s="408" t="s">
        <v>186</v>
      </c>
      <c r="B89" s="311"/>
      <c r="C89" s="311"/>
      <c r="D89" s="70">
        <v>120</v>
      </c>
      <c r="E89" s="64">
        <v>-8075</v>
      </c>
      <c r="F89" s="404">
        <v>29067</v>
      </c>
    </row>
    <row r="90" spans="1:7" ht="24.75" customHeight="1" x14ac:dyDescent="0.25">
      <c r="A90" s="408" t="s">
        <v>187</v>
      </c>
      <c r="B90" s="311"/>
      <c r="C90" s="311"/>
      <c r="D90" s="70">
        <v>130</v>
      </c>
      <c r="E90" s="64">
        <f>E42+E73+E88+E89+1</f>
        <v>-57912</v>
      </c>
      <c r="F90" s="404">
        <f>F42+F73+F88+F89+1</f>
        <v>517261</v>
      </c>
    </row>
    <row r="91" spans="1:7" ht="12" customHeight="1" x14ac:dyDescent="0.25">
      <c r="A91" s="408" t="s">
        <v>188</v>
      </c>
      <c r="B91" s="311"/>
      <c r="C91" s="311"/>
      <c r="D91" s="70">
        <v>140</v>
      </c>
      <c r="E91" s="73">
        <v>703670</v>
      </c>
      <c r="F91" s="421">
        <v>186409</v>
      </c>
    </row>
    <row r="92" spans="1:7" ht="12" customHeight="1" thickBot="1" x14ac:dyDescent="0.3">
      <c r="A92" s="422" t="s">
        <v>189</v>
      </c>
      <c r="B92" s="423"/>
      <c r="C92" s="424"/>
      <c r="D92" s="425">
        <v>150</v>
      </c>
      <c r="E92" s="426">
        <f>SUM(E90:E91)+1</f>
        <v>645759</v>
      </c>
      <c r="F92" s="427">
        <f>SUM(F90:F91)</f>
        <v>703670</v>
      </c>
    </row>
    <row r="93" spans="1:7" x14ac:dyDescent="0.25">
      <c r="E93" s="174"/>
      <c r="F93" s="174"/>
      <c r="G93" s="175"/>
    </row>
    <row r="94" spans="1:7" ht="24" customHeight="1" x14ac:dyDescent="0.25">
      <c r="A94" s="51" t="s">
        <v>76</v>
      </c>
      <c r="B94" s="53"/>
      <c r="C94" s="319" t="s">
        <v>77</v>
      </c>
      <c r="D94" s="319"/>
      <c r="E94" s="319"/>
      <c r="F94" s="74"/>
    </row>
    <row r="95" spans="1:7" x14ac:dyDescent="0.25">
      <c r="A95" s="53"/>
      <c r="B95" s="53"/>
      <c r="C95" s="320" t="s">
        <v>78</v>
      </c>
      <c r="D95" s="320"/>
      <c r="E95" s="320"/>
      <c r="F95" s="75" t="s">
        <v>79</v>
      </c>
    </row>
    <row r="96" spans="1:7" x14ac:dyDescent="0.25">
      <c r="A96" s="53"/>
      <c r="B96" s="53"/>
      <c r="C96" s="53"/>
      <c r="D96" s="53"/>
      <c r="E96" s="53"/>
      <c r="F96" s="53"/>
    </row>
    <row r="97" spans="1:6" x14ac:dyDescent="0.25">
      <c r="A97" s="76" t="s">
        <v>80</v>
      </c>
      <c r="B97" s="53"/>
      <c r="C97" s="319" t="s">
        <v>81</v>
      </c>
      <c r="D97" s="319"/>
      <c r="E97" s="319"/>
      <c r="F97" s="77"/>
    </row>
    <row r="98" spans="1:6" x14ac:dyDescent="0.25">
      <c r="A98" s="53"/>
      <c r="B98" s="53"/>
      <c r="C98" s="320" t="s">
        <v>78</v>
      </c>
      <c r="D98" s="320"/>
      <c r="E98" s="320"/>
      <c r="F98" s="75" t="s">
        <v>79</v>
      </c>
    </row>
  </sheetData>
  <mergeCells count="82">
    <mergeCell ref="C97:E97"/>
    <mergeCell ref="C98:E98"/>
    <mergeCell ref="B9:F9"/>
    <mergeCell ref="B13:F13"/>
    <mergeCell ref="A20:G20"/>
    <mergeCell ref="A89:C89"/>
    <mergeCell ref="A90:C90"/>
    <mergeCell ref="A91:C91"/>
    <mergeCell ref="A92:C92"/>
    <mergeCell ref="C94:E94"/>
    <mergeCell ref="C95:E95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6:C76"/>
    <mergeCell ref="A64:C64"/>
    <mergeCell ref="A65:C65"/>
    <mergeCell ref="A67:C67"/>
    <mergeCell ref="A68:C68"/>
    <mergeCell ref="A69:C69"/>
    <mergeCell ref="A70:C70"/>
    <mergeCell ref="A71:C71"/>
    <mergeCell ref="A72:C72"/>
    <mergeCell ref="A73:C73"/>
    <mergeCell ref="A74:F74"/>
    <mergeCell ref="A75:C75"/>
    <mergeCell ref="A63:C63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51:C51"/>
    <mergeCell ref="A40:C40"/>
    <mergeCell ref="A41:C41"/>
    <mergeCell ref="A42:C42"/>
    <mergeCell ref="A43:F43"/>
    <mergeCell ref="A44:C44"/>
    <mergeCell ref="A45:C45"/>
    <mergeCell ref="A46:C46"/>
    <mergeCell ref="A47:C47"/>
    <mergeCell ref="A48:C48"/>
    <mergeCell ref="A49:C49"/>
    <mergeCell ref="A50:C50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7:C27"/>
    <mergeCell ref="C1:F1"/>
    <mergeCell ref="B3:G3"/>
    <mergeCell ref="B11:F11"/>
    <mergeCell ref="A16:F16"/>
    <mergeCell ref="A18:F18"/>
    <mergeCell ref="A22:C22"/>
    <mergeCell ref="A23:C23"/>
    <mergeCell ref="A24:F24"/>
    <mergeCell ref="A25:C25"/>
    <mergeCell ref="A26:D26"/>
  </mergeCells>
  <pageMargins left="0.70866141732283472" right="0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107"/>
  <sheetViews>
    <sheetView topLeftCell="A82" workbookViewId="0">
      <selection activeCell="K25" sqref="K25:K26"/>
    </sheetView>
  </sheetViews>
  <sheetFormatPr defaultRowHeight="15" x14ac:dyDescent="0.25"/>
  <cols>
    <col min="1" max="1" width="19.85546875" customWidth="1"/>
    <col min="2" max="2" width="11.28515625" customWidth="1"/>
    <col min="3" max="3" width="40" customWidth="1"/>
    <col min="5" max="5" width="15" customWidth="1"/>
    <col min="6" max="6" width="12.7109375" customWidth="1"/>
    <col min="7" max="7" width="13.85546875" customWidth="1"/>
    <col min="8" max="8" width="14.42578125" customWidth="1"/>
    <col min="9" max="9" width="13.85546875" customWidth="1"/>
    <col min="10" max="10" width="14.5703125" customWidth="1"/>
    <col min="11" max="11" width="17.28515625" customWidth="1"/>
  </cols>
  <sheetData>
    <row r="2" spans="1:14" ht="32.25" customHeight="1" x14ac:dyDescent="0.25">
      <c r="A2" s="78"/>
      <c r="B2" s="78"/>
      <c r="C2" s="78"/>
      <c r="D2" s="78"/>
      <c r="E2" s="321" t="s">
        <v>0</v>
      </c>
      <c r="F2" s="321"/>
      <c r="G2" s="321"/>
      <c r="H2" s="321"/>
      <c r="I2" s="321"/>
      <c r="J2" s="79"/>
      <c r="K2" s="79"/>
      <c r="N2" s="322"/>
    </row>
    <row r="3" spans="1:14" x14ac:dyDescent="0.25">
      <c r="N3" s="322"/>
    </row>
    <row r="4" spans="1:14" ht="12" customHeight="1" x14ac:dyDescent="0.25">
      <c r="C4" s="323" t="s">
        <v>190</v>
      </c>
      <c r="D4" s="323"/>
      <c r="E4" s="323"/>
      <c r="F4" s="323"/>
      <c r="G4" s="323"/>
      <c r="H4" s="323"/>
      <c r="I4" s="323"/>
      <c r="J4" s="323"/>
      <c r="K4" s="323"/>
    </row>
    <row r="5" spans="1:14" ht="12" customHeight="1" x14ac:dyDescent="0.25">
      <c r="C5" s="80"/>
      <c r="D5" s="80"/>
      <c r="E5" s="80"/>
      <c r="F5" s="80"/>
      <c r="G5" s="80"/>
      <c r="H5" s="80"/>
      <c r="I5" s="80"/>
      <c r="J5" s="80"/>
      <c r="K5" s="80"/>
    </row>
    <row r="6" spans="1:14" ht="12" customHeight="1" x14ac:dyDescent="0.25">
      <c r="C6" s="232" t="str">
        <f>Баланс!A23</f>
        <v>за период с января по 30 сентября 2019 года</v>
      </c>
      <c r="D6" s="232"/>
      <c r="E6" s="232"/>
      <c r="F6" s="232"/>
      <c r="G6" s="232"/>
      <c r="H6" s="232"/>
      <c r="I6" s="232"/>
      <c r="J6" s="80"/>
      <c r="K6" s="80"/>
    </row>
    <row r="7" spans="1:14" ht="12" customHeight="1" x14ac:dyDescent="0.25"/>
    <row r="8" spans="1:14" ht="12" customHeight="1" x14ac:dyDescent="0.25">
      <c r="A8" s="81" t="s">
        <v>3</v>
      </c>
      <c r="B8" s="82" t="s">
        <v>191</v>
      </c>
      <c r="C8" s="78"/>
      <c r="D8" s="78"/>
      <c r="E8" s="78"/>
      <c r="F8" s="78"/>
      <c r="G8" s="78"/>
      <c r="H8" s="78"/>
      <c r="I8" s="78"/>
      <c r="J8" s="78"/>
      <c r="K8" s="78"/>
    </row>
    <row r="9" spans="1:14" ht="12" customHeight="1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4" ht="12" customHeight="1" x14ac:dyDescent="0.25">
      <c r="A10" s="81" t="s">
        <v>5</v>
      </c>
      <c r="B10" s="4" t="str">
        <f>Баланс!E10</f>
        <v>за 9 месяцев</v>
      </c>
      <c r="C10" s="78"/>
      <c r="D10" s="78"/>
      <c r="E10" s="78"/>
      <c r="F10" s="78"/>
      <c r="G10" s="78"/>
      <c r="H10" s="78"/>
      <c r="I10" s="78"/>
      <c r="J10" s="78"/>
      <c r="K10" s="78"/>
    </row>
    <row r="11" spans="1:14" ht="12" customHeight="1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4" ht="12" customHeight="1" x14ac:dyDescent="0.25">
      <c r="A12" s="81" t="s">
        <v>6</v>
      </c>
      <c r="B12" s="324" t="str">
        <f>Баланс!$E$12</f>
        <v>организации публичного интереса по результатам за январь по 30 июня 2019 года</v>
      </c>
      <c r="C12" s="324"/>
      <c r="D12" s="324"/>
      <c r="E12" s="324"/>
      <c r="F12" s="324"/>
      <c r="G12" s="324"/>
      <c r="H12" s="78"/>
      <c r="I12" s="78"/>
      <c r="J12" s="78"/>
      <c r="K12" s="78"/>
    </row>
    <row r="13" spans="1:14" ht="12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4" ht="12" customHeight="1" x14ac:dyDescent="0.25">
      <c r="A14" s="81" t="s">
        <v>7</v>
      </c>
      <c r="B14" s="325" t="str">
        <f>ОДДС!$B$11</f>
        <v>АО "Казахстанская фондовая биржа"</v>
      </c>
      <c r="C14" s="325"/>
      <c r="D14" s="325"/>
      <c r="E14" s="325"/>
      <c r="F14" s="325"/>
      <c r="G14" s="325"/>
      <c r="H14" s="325"/>
      <c r="I14" s="325"/>
      <c r="J14" s="325"/>
      <c r="K14" s="325"/>
    </row>
    <row r="15" spans="1:14" ht="12" customHeight="1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4" ht="12" customHeight="1" x14ac:dyDescent="0.25">
      <c r="A16" s="81" t="s">
        <v>8</v>
      </c>
      <c r="B16" s="325" t="str">
        <f>Баланс!E16</f>
        <v>ежегодно не позднее 14 ноября  года, следующего за отчетным</v>
      </c>
      <c r="C16" s="325"/>
      <c r="D16" s="325"/>
      <c r="E16" s="325"/>
      <c r="F16" s="325"/>
      <c r="G16" s="325"/>
      <c r="H16" s="78"/>
      <c r="I16" s="78"/>
      <c r="J16" s="78"/>
      <c r="K16" s="78"/>
    </row>
    <row r="17" spans="1:11" ht="12" customHeight="1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ht="12" customHeight="1" x14ac:dyDescent="0.25">
      <c r="A18" s="325" t="s">
        <v>192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5"/>
    </row>
    <row r="19" spans="1:11" ht="12" customHeight="1" x14ac:dyDescent="0.25">
      <c r="A19" s="325" t="s">
        <v>193</v>
      </c>
      <c r="B19" s="325"/>
      <c r="C19" s="325"/>
      <c r="D19" s="325"/>
      <c r="E19" s="82"/>
      <c r="F19" s="82"/>
      <c r="G19" s="82"/>
      <c r="H19" s="82"/>
      <c r="I19" s="82"/>
      <c r="J19" s="82"/>
      <c r="K19" s="82"/>
    </row>
    <row r="20" spans="1:11" ht="12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12" customHeight="1" x14ac:dyDescent="0.25">
      <c r="A21" s="78"/>
      <c r="B21" s="78"/>
      <c r="C21" s="82" t="s">
        <v>12</v>
      </c>
      <c r="D21" s="78"/>
      <c r="E21" s="78"/>
      <c r="F21" s="78"/>
      <c r="G21" s="78"/>
      <c r="H21" s="82"/>
      <c r="I21" s="82"/>
      <c r="J21" s="82"/>
      <c r="K21" s="82"/>
    </row>
    <row r="22" spans="1:11" ht="12" customHeight="1" x14ac:dyDescent="0.25">
      <c r="A22" s="337" t="s">
        <v>13</v>
      </c>
      <c r="B22" s="337"/>
      <c r="C22" s="337"/>
      <c r="D22" s="337"/>
      <c r="E22" s="337"/>
      <c r="F22" s="337"/>
      <c r="G22" s="337"/>
      <c r="H22" s="82"/>
      <c r="I22" s="82"/>
      <c r="J22" s="82"/>
      <c r="K22" s="82"/>
    </row>
    <row r="23" spans="1:11" ht="12" customHeight="1" x14ac:dyDescent="0.25">
      <c r="A23" s="83"/>
      <c r="B23" s="83"/>
      <c r="C23" s="83"/>
      <c r="D23" s="83"/>
      <c r="E23" s="83"/>
      <c r="F23" s="83"/>
      <c r="G23" s="83"/>
      <c r="H23" s="82"/>
      <c r="I23" s="82"/>
      <c r="J23" s="82"/>
      <c r="K23" s="82"/>
    </row>
    <row r="24" spans="1:11" ht="9.75" customHeight="1" thickBot="1" x14ac:dyDescent="0.3">
      <c r="K24" s="84" t="s">
        <v>14</v>
      </c>
    </row>
    <row r="25" spans="1:11" ht="15" customHeight="1" x14ac:dyDescent="0.25">
      <c r="A25" s="359" t="s">
        <v>194</v>
      </c>
      <c r="B25" s="360"/>
      <c r="C25" s="361"/>
      <c r="D25" s="362" t="s">
        <v>16</v>
      </c>
      <c r="E25" s="363" t="s">
        <v>195</v>
      </c>
      <c r="F25" s="364"/>
      <c r="G25" s="364"/>
      <c r="H25" s="364"/>
      <c r="I25" s="365"/>
      <c r="J25" s="366" t="s">
        <v>196</v>
      </c>
      <c r="K25" s="367" t="s">
        <v>197</v>
      </c>
    </row>
    <row r="26" spans="1:11" ht="48" x14ac:dyDescent="0.25">
      <c r="A26" s="368"/>
      <c r="B26" s="339"/>
      <c r="C26" s="340"/>
      <c r="D26" s="342"/>
      <c r="E26" s="85" t="s">
        <v>64</v>
      </c>
      <c r="F26" s="85" t="s">
        <v>65</v>
      </c>
      <c r="G26" s="85" t="s">
        <v>198</v>
      </c>
      <c r="H26" s="86" t="s">
        <v>67</v>
      </c>
      <c r="I26" s="85" t="s">
        <v>199</v>
      </c>
      <c r="J26" s="347"/>
      <c r="K26" s="369"/>
    </row>
    <row r="27" spans="1:11" ht="15.75" thickBot="1" x14ac:dyDescent="0.3">
      <c r="A27" s="370">
        <v>1</v>
      </c>
      <c r="B27" s="327"/>
      <c r="C27" s="328"/>
      <c r="D27" s="87">
        <v>2</v>
      </c>
      <c r="E27" s="87">
        <v>3</v>
      </c>
      <c r="F27" s="87">
        <v>4</v>
      </c>
      <c r="G27" s="88">
        <v>5</v>
      </c>
      <c r="H27" s="88">
        <v>6</v>
      </c>
      <c r="I27" s="88">
        <v>7</v>
      </c>
      <c r="J27" s="88">
        <v>8</v>
      </c>
      <c r="K27" s="371">
        <v>9</v>
      </c>
    </row>
    <row r="28" spans="1:11" ht="12" customHeight="1" thickBot="1" x14ac:dyDescent="0.3">
      <c r="A28" s="372" t="s">
        <v>200</v>
      </c>
      <c r="B28" s="329"/>
      <c r="C28" s="330"/>
      <c r="D28" s="89">
        <v>10</v>
      </c>
      <c r="E28" s="90">
        <v>99100</v>
      </c>
      <c r="F28" s="91" t="s">
        <v>22</v>
      </c>
      <c r="G28" s="91" t="s">
        <v>22</v>
      </c>
      <c r="H28" s="92">
        <v>5882613</v>
      </c>
      <c r="I28" s="92">
        <v>-5836793</v>
      </c>
      <c r="J28" s="92"/>
      <c r="K28" s="93">
        <f>E28+H28+I28</f>
        <v>144920</v>
      </c>
    </row>
    <row r="29" spans="1:11" ht="12" customHeight="1" thickBot="1" x14ac:dyDescent="0.3">
      <c r="A29" s="373" t="s">
        <v>201</v>
      </c>
      <c r="B29" s="331"/>
      <c r="C29" s="332"/>
      <c r="D29" s="94">
        <v>11</v>
      </c>
      <c r="E29" s="95" t="s">
        <v>22</v>
      </c>
      <c r="F29" s="96" t="s">
        <v>22</v>
      </c>
      <c r="G29" s="96" t="s">
        <v>22</v>
      </c>
      <c r="H29" s="92"/>
      <c r="I29" s="97" t="s">
        <v>22</v>
      </c>
      <c r="J29" s="97"/>
      <c r="K29" s="98">
        <f>H29</f>
        <v>0</v>
      </c>
    </row>
    <row r="30" spans="1:11" ht="12" customHeight="1" x14ac:dyDescent="0.25">
      <c r="A30" s="374" t="s">
        <v>202</v>
      </c>
      <c r="B30" s="334"/>
      <c r="C30" s="335"/>
      <c r="D30" s="99">
        <v>100</v>
      </c>
      <c r="E30" s="100">
        <v>99100</v>
      </c>
      <c r="F30" s="101" t="s">
        <v>22</v>
      </c>
      <c r="G30" s="101" t="s">
        <v>22</v>
      </c>
      <c r="H30" s="375">
        <f>H28</f>
        <v>5882613</v>
      </c>
      <c r="I30" s="92">
        <f>I28</f>
        <v>-5836793</v>
      </c>
      <c r="J30" s="103">
        <v>0</v>
      </c>
      <c r="K30" s="98">
        <f>E30+H30+I30</f>
        <v>144920</v>
      </c>
    </row>
    <row r="31" spans="1:11" ht="13.5" customHeight="1" x14ac:dyDescent="0.25">
      <c r="A31" s="373" t="s">
        <v>203</v>
      </c>
      <c r="B31" s="331"/>
      <c r="C31" s="332"/>
      <c r="D31" s="104">
        <v>200</v>
      </c>
      <c r="E31" s="96" t="s">
        <v>22</v>
      </c>
      <c r="F31" s="96" t="s">
        <v>22</v>
      </c>
      <c r="G31" s="96" t="s">
        <v>22</v>
      </c>
      <c r="H31" s="97">
        <f>H32</f>
        <v>-8589</v>
      </c>
      <c r="I31" s="97">
        <f>I32</f>
        <v>-2369404</v>
      </c>
      <c r="J31" s="97"/>
      <c r="K31" s="130">
        <f>K32</f>
        <v>-2377993</v>
      </c>
    </row>
    <row r="32" spans="1:11" ht="12" customHeight="1" x14ac:dyDescent="0.25">
      <c r="A32" s="376" t="s">
        <v>204</v>
      </c>
      <c r="B32" s="336"/>
      <c r="C32" s="336"/>
      <c r="D32" s="106">
        <v>210</v>
      </c>
      <c r="E32" s="96" t="s">
        <v>22</v>
      </c>
      <c r="F32" s="96" t="s">
        <v>22</v>
      </c>
      <c r="G32" s="96" t="s">
        <v>22</v>
      </c>
      <c r="H32" s="173">
        <v>-8589</v>
      </c>
      <c r="I32" s="377">
        <v>-2369404</v>
      </c>
      <c r="J32" s="97"/>
      <c r="K32" s="98">
        <f>I32+H32</f>
        <v>-2377993</v>
      </c>
    </row>
    <row r="33" spans="1:11" ht="15" customHeight="1" x14ac:dyDescent="0.25">
      <c r="A33" s="378" t="s">
        <v>205</v>
      </c>
      <c r="B33" s="348"/>
      <c r="C33" s="348"/>
      <c r="D33" s="107">
        <v>220</v>
      </c>
      <c r="E33" s="108" t="s">
        <v>22</v>
      </c>
      <c r="F33" s="108" t="s">
        <v>22</v>
      </c>
      <c r="G33" s="108" t="s">
        <v>22</v>
      </c>
      <c r="H33" s="108">
        <f>H35</f>
        <v>-8589</v>
      </c>
      <c r="I33" s="105"/>
      <c r="J33" s="105"/>
      <c r="K33" s="98">
        <f>K35</f>
        <v>-8589</v>
      </c>
    </row>
    <row r="34" spans="1:11" ht="12" customHeight="1" x14ac:dyDescent="0.25">
      <c r="A34" s="374" t="s">
        <v>109</v>
      </c>
      <c r="B34" s="349"/>
      <c r="C34" s="350"/>
      <c r="D34" s="351"/>
      <c r="E34" s="96" t="s">
        <v>22</v>
      </c>
      <c r="F34" s="96" t="s">
        <v>22</v>
      </c>
      <c r="G34" s="96" t="s">
        <v>22</v>
      </c>
      <c r="H34" s="96"/>
      <c r="I34" s="96"/>
      <c r="J34" s="96"/>
      <c r="K34" s="98"/>
    </row>
    <row r="35" spans="1:11" ht="12" customHeight="1" x14ac:dyDescent="0.25">
      <c r="A35" s="374" t="s">
        <v>206</v>
      </c>
      <c r="B35" s="349"/>
      <c r="C35" s="350"/>
      <c r="D35" s="109">
        <v>221</v>
      </c>
      <c r="E35" s="110" t="s">
        <v>22</v>
      </c>
      <c r="F35" s="111" t="s">
        <v>22</v>
      </c>
      <c r="G35" s="111" t="s">
        <v>22</v>
      </c>
      <c r="H35" s="111">
        <v>-8589</v>
      </c>
      <c r="I35" s="97">
        <v>0</v>
      </c>
      <c r="J35" s="97"/>
      <c r="K35" s="98">
        <f>H35+I35</f>
        <v>-8589</v>
      </c>
    </row>
    <row r="36" spans="1:11" ht="17.25" customHeight="1" thickBot="1" x14ac:dyDescent="0.3">
      <c r="A36" s="374" t="s">
        <v>207</v>
      </c>
      <c r="B36" s="349"/>
      <c r="C36" s="350"/>
      <c r="D36" s="112">
        <v>222</v>
      </c>
      <c r="E36" s="113" t="s">
        <v>22</v>
      </c>
      <c r="F36" s="113" t="s">
        <v>22</v>
      </c>
      <c r="G36" s="113" t="s">
        <v>22</v>
      </c>
      <c r="H36" s="113" t="s">
        <v>22</v>
      </c>
      <c r="I36" s="114" t="s">
        <v>22</v>
      </c>
      <c r="J36" s="113"/>
      <c r="K36" s="115" t="s">
        <v>22</v>
      </c>
    </row>
    <row r="37" spans="1:11" ht="15" customHeight="1" x14ac:dyDescent="0.25">
      <c r="A37" s="379" t="s">
        <v>194</v>
      </c>
      <c r="B37" s="338"/>
      <c r="C37" s="338"/>
      <c r="D37" s="341" t="s">
        <v>16</v>
      </c>
      <c r="E37" s="343" t="s">
        <v>195</v>
      </c>
      <c r="F37" s="344"/>
      <c r="G37" s="344"/>
      <c r="H37" s="344"/>
      <c r="I37" s="345"/>
      <c r="J37" s="346" t="s">
        <v>196</v>
      </c>
      <c r="K37" s="380" t="s">
        <v>197</v>
      </c>
    </row>
    <row r="38" spans="1:11" ht="48" x14ac:dyDescent="0.25">
      <c r="A38" s="381"/>
      <c r="B38" s="382"/>
      <c r="C38" s="382"/>
      <c r="D38" s="352"/>
      <c r="E38" s="85" t="s">
        <v>64</v>
      </c>
      <c r="F38" s="85" t="s">
        <v>65</v>
      </c>
      <c r="G38" s="85" t="s">
        <v>198</v>
      </c>
      <c r="H38" s="86" t="s">
        <v>67</v>
      </c>
      <c r="I38" s="85" t="s">
        <v>199</v>
      </c>
      <c r="J38" s="347"/>
      <c r="K38" s="369"/>
    </row>
    <row r="39" spans="1:11" ht="15.75" thickBot="1" x14ac:dyDescent="0.3">
      <c r="A39" s="370">
        <v>1</v>
      </c>
      <c r="B39" s="326"/>
      <c r="C39" s="326"/>
      <c r="D39" s="87">
        <v>2</v>
      </c>
      <c r="E39" s="87">
        <v>3</v>
      </c>
      <c r="F39" s="87">
        <v>4</v>
      </c>
      <c r="G39" s="88">
        <v>5</v>
      </c>
      <c r="H39" s="88">
        <v>6</v>
      </c>
      <c r="I39" s="88">
        <v>7</v>
      </c>
      <c r="J39" s="88">
        <v>8</v>
      </c>
      <c r="K39" s="371">
        <v>9</v>
      </c>
    </row>
    <row r="40" spans="1:11" ht="24" customHeight="1" x14ac:dyDescent="0.25">
      <c r="A40" s="376" t="s">
        <v>208</v>
      </c>
      <c r="B40" s="336"/>
      <c r="C40" s="336"/>
      <c r="D40" s="116">
        <v>223</v>
      </c>
      <c r="E40" s="117" t="s">
        <v>22</v>
      </c>
      <c r="F40" s="118" t="s">
        <v>22</v>
      </c>
      <c r="G40" s="118" t="s">
        <v>22</v>
      </c>
      <c r="H40" s="119" t="s">
        <v>22</v>
      </c>
      <c r="I40" s="119" t="s">
        <v>22</v>
      </c>
      <c r="J40" s="119"/>
      <c r="K40" s="120" t="s">
        <v>22</v>
      </c>
    </row>
    <row r="41" spans="1:11" ht="24.75" customHeight="1" x14ac:dyDescent="0.25">
      <c r="A41" s="376" t="s">
        <v>112</v>
      </c>
      <c r="B41" s="336"/>
      <c r="C41" s="336"/>
      <c r="D41" s="109">
        <v>224</v>
      </c>
      <c r="E41" s="110" t="s">
        <v>22</v>
      </c>
      <c r="F41" s="111" t="s">
        <v>22</v>
      </c>
      <c r="G41" s="111" t="s">
        <v>22</v>
      </c>
      <c r="H41" s="97" t="s">
        <v>22</v>
      </c>
      <c r="I41" s="97" t="s">
        <v>22</v>
      </c>
      <c r="J41" s="97"/>
      <c r="K41" s="98" t="s">
        <v>22</v>
      </c>
    </row>
    <row r="42" spans="1:11" x14ac:dyDescent="0.25">
      <c r="A42" s="376" t="s">
        <v>113</v>
      </c>
      <c r="B42" s="336"/>
      <c r="C42" s="336"/>
      <c r="D42" s="109">
        <v>225</v>
      </c>
      <c r="E42" s="110" t="s">
        <v>22</v>
      </c>
      <c r="F42" s="111" t="s">
        <v>22</v>
      </c>
      <c r="G42" s="111" t="s">
        <v>22</v>
      </c>
      <c r="H42" s="97" t="s">
        <v>22</v>
      </c>
      <c r="I42" s="97" t="s">
        <v>22</v>
      </c>
      <c r="J42" s="97"/>
      <c r="K42" s="98" t="s">
        <v>22</v>
      </c>
    </row>
    <row r="43" spans="1:11" ht="23.25" customHeight="1" x14ac:dyDescent="0.25">
      <c r="A43" s="376" t="s">
        <v>114</v>
      </c>
      <c r="B43" s="336"/>
      <c r="C43" s="336"/>
      <c r="D43" s="109">
        <v>226</v>
      </c>
      <c r="E43" s="96" t="s">
        <v>22</v>
      </c>
      <c r="F43" s="96" t="s">
        <v>22</v>
      </c>
      <c r="G43" s="96" t="s">
        <v>22</v>
      </c>
      <c r="H43" s="96" t="s">
        <v>22</v>
      </c>
      <c r="I43" s="97" t="s">
        <v>22</v>
      </c>
      <c r="J43" s="96"/>
      <c r="K43" s="98" t="s">
        <v>22</v>
      </c>
    </row>
    <row r="44" spans="1:11" ht="12" customHeight="1" x14ac:dyDescent="0.25">
      <c r="A44" s="376" t="s">
        <v>209</v>
      </c>
      <c r="B44" s="336"/>
      <c r="C44" s="336"/>
      <c r="D44" s="109">
        <v>227</v>
      </c>
      <c r="E44" s="96" t="s">
        <v>22</v>
      </c>
      <c r="F44" s="96" t="s">
        <v>22</v>
      </c>
      <c r="G44" s="96" t="s">
        <v>22</v>
      </c>
      <c r="H44" s="96" t="s">
        <v>22</v>
      </c>
      <c r="I44" s="97" t="s">
        <v>22</v>
      </c>
      <c r="J44" s="105"/>
      <c r="K44" s="98" t="s">
        <v>22</v>
      </c>
    </row>
    <row r="45" spans="1:11" ht="12" customHeight="1" x14ac:dyDescent="0.25">
      <c r="A45" s="376" t="s">
        <v>116</v>
      </c>
      <c r="B45" s="336"/>
      <c r="C45" s="336"/>
      <c r="D45" s="121">
        <v>228</v>
      </c>
      <c r="E45" s="122" t="s">
        <v>22</v>
      </c>
      <c r="F45" s="123" t="s">
        <v>22</v>
      </c>
      <c r="G45" s="123" t="s">
        <v>22</v>
      </c>
      <c r="H45" s="124" t="s">
        <v>22</v>
      </c>
      <c r="I45" s="124" t="s">
        <v>22</v>
      </c>
      <c r="J45" s="124"/>
      <c r="K45" s="125" t="s">
        <v>22</v>
      </c>
    </row>
    <row r="46" spans="1:11" ht="12" customHeight="1" x14ac:dyDescent="0.25">
      <c r="A46" s="376" t="s">
        <v>117</v>
      </c>
      <c r="B46" s="336"/>
      <c r="C46" s="336"/>
      <c r="D46" s="126">
        <v>229</v>
      </c>
      <c r="E46" s="122" t="s">
        <v>22</v>
      </c>
      <c r="F46" s="122" t="s">
        <v>22</v>
      </c>
      <c r="G46" s="122" t="s">
        <v>22</v>
      </c>
      <c r="H46" s="122" t="s">
        <v>22</v>
      </c>
      <c r="I46" s="122" t="s">
        <v>22</v>
      </c>
      <c r="J46" s="122"/>
      <c r="K46" s="98" t="s">
        <v>22</v>
      </c>
    </row>
    <row r="47" spans="1:11" ht="12" customHeight="1" x14ac:dyDescent="0.25">
      <c r="A47" s="378" t="s">
        <v>210</v>
      </c>
      <c r="B47" s="348"/>
      <c r="C47" s="348"/>
      <c r="D47" s="126">
        <v>300</v>
      </c>
      <c r="E47" s="127" t="s">
        <v>22</v>
      </c>
      <c r="F47" s="128" t="s">
        <v>22</v>
      </c>
      <c r="G47" s="128" t="s">
        <v>22</v>
      </c>
      <c r="H47" s="129">
        <v>0</v>
      </c>
      <c r="I47" s="129">
        <v>0</v>
      </c>
      <c r="J47" s="129">
        <v>0</v>
      </c>
      <c r="K47" s="130">
        <v>0</v>
      </c>
    </row>
    <row r="48" spans="1:11" ht="12" customHeight="1" x14ac:dyDescent="0.25">
      <c r="A48" s="374" t="s">
        <v>109</v>
      </c>
      <c r="B48" s="349"/>
      <c r="C48" s="350"/>
      <c r="D48" s="131"/>
      <c r="E48" s="110" t="s">
        <v>22</v>
      </c>
      <c r="F48" s="111" t="s">
        <v>22</v>
      </c>
      <c r="G48" s="111" t="s">
        <v>22</v>
      </c>
      <c r="H48" s="97" t="s">
        <v>22</v>
      </c>
      <c r="I48" s="97" t="s">
        <v>22</v>
      </c>
      <c r="J48" s="97"/>
      <c r="K48" s="98" t="s">
        <v>22</v>
      </c>
    </row>
    <row r="49" spans="1:11" ht="12" customHeight="1" x14ac:dyDescent="0.25">
      <c r="A49" s="374" t="s">
        <v>211</v>
      </c>
      <c r="B49" s="349"/>
      <c r="C49" s="350"/>
      <c r="D49" s="109">
        <v>310</v>
      </c>
      <c r="E49" s="110" t="s">
        <v>22</v>
      </c>
      <c r="F49" s="111" t="s">
        <v>22</v>
      </c>
      <c r="G49" s="111" t="s">
        <v>22</v>
      </c>
      <c r="H49" s="97" t="s">
        <v>22</v>
      </c>
      <c r="I49" s="97" t="s">
        <v>22</v>
      </c>
      <c r="J49" s="97"/>
      <c r="K49" s="98" t="s">
        <v>22</v>
      </c>
    </row>
    <row r="50" spans="1:11" ht="12" customHeight="1" x14ac:dyDescent="0.25">
      <c r="A50" s="374" t="s">
        <v>109</v>
      </c>
      <c r="B50" s="349"/>
      <c r="C50" s="350"/>
      <c r="D50" s="131"/>
      <c r="E50" s="110" t="s">
        <v>22</v>
      </c>
      <c r="F50" s="111" t="s">
        <v>22</v>
      </c>
      <c r="G50" s="111" t="s">
        <v>22</v>
      </c>
      <c r="H50" s="97" t="s">
        <v>22</v>
      </c>
      <c r="I50" s="97" t="s">
        <v>22</v>
      </c>
      <c r="J50" s="97"/>
      <c r="K50" s="98" t="s">
        <v>22</v>
      </c>
    </row>
    <row r="51" spans="1:11" ht="12" customHeight="1" x14ac:dyDescent="0.25">
      <c r="A51" s="383" t="s">
        <v>212</v>
      </c>
      <c r="B51" s="353"/>
      <c r="C51" s="353"/>
      <c r="D51" s="131"/>
      <c r="E51" s="110" t="s">
        <v>22</v>
      </c>
      <c r="F51" s="111" t="s">
        <v>22</v>
      </c>
      <c r="G51" s="111" t="s">
        <v>22</v>
      </c>
      <c r="H51" s="97" t="s">
        <v>22</v>
      </c>
      <c r="I51" s="97" t="s">
        <v>22</v>
      </c>
      <c r="J51" s="97"/>
      <c r="K51" s="98" t="s">
        <v>22</v>
      </c>
    </row>
    <row r="52" spans="1:11" ht="12" customHeight="1" x14ac:dyDescent="0.25">
      <c r="A52" s="383" t="s">
        <v>213</v>
      </c>
      <c r="B52" s="353"/>
      <c r="C52" s="353"/>
      <c r="D52" s="131"/>
      <c r="E52" s="110" t="s">
        <v>22</v>
      </c>
      <c r="F52" s="111" t="s">
        <v>22</v>
      </c>
      <c r="G52" s="111" t="s">
        <v>22</v>
      </c>
      <c r="H52" s="97" t="s">
        <v>22</v>
      </c>
      <c r="I52" s="97" t="s">
        <v>22</v>
      </c>
      <c r="J52" s="97"/>
      <c r="K52" s="98" t="s">
        <v>22</v>
      </c>
    </row>
    <row r="53" spans="1:11" ht="12" customHeight="1" x14ac:dyDescent="0.25">
      <c r="A53" s="383" t="s">
        <v>214</v>
      </c>
      <c r="B53" s="353"/>
      <c r="C53" s="353"/>
      <c r="D53" s="131"/>
      <c r="E53" s="110" t="s">
        <v>22</v>
      </c>
      <c r="F53" s="111" t="s">
        <v>22</v>
      </c>
      <c r="G53" s="111" t="s">
        <v>22</v>
      </c>
      <c r="H53" s="97" t="s">
        <v>22</v>
      </c>
      <c r="I53" s="97" t="s">
        <v>22</v>
      </c>
      <c r="J53" s="97"/>
      <c r="K53" s="98" t="s">
        <v>22</v>
      </c>
    </row>
    <row r="54" spans="1:11" ht="12" customHeight="1" x14ac:dyDescent="0.25">
      <c r="A54" s="383" t="s">
        <v>215</v>
      </c>
      <c r="B54" s="353"/>
      <c r="C54" s="353"/>
      <c r="D54" s="109">
        <v>311</v>
      </c>
      <c r="E54" s="110" t="s">
        <v>22</v>
      </c>
      <c r="F54" s="111" t="s">
        <v>22</v>
      </c>
      <c r="G54" s="111" t="s">
        <v>22</v>
      </c>
      <c r="H54" s="97" t="s">
        <v>22</v>
      </c>
      <c r="I54" s="97" t="s">
        <v>22</v>
      </c>
      <c r="J54" s="97"/>
      <c r="K54" s="98" t="s">
        <v>22</v>
      </c>
    </row>
    <row r="55" spans="1:11" ht="12" customHeight="1" x14ac:dyDescent="0.25">
      <c r="A55" s="383" t="s">
        <v>216</v>
      </c>
      <c r="B55" s="353"/>
      <c r="C55" s="353"/>
      <c r="D55" s="109">
        <v>312</v>
      </c>
      <c r="E55" s="110" t="s">
        <v>22</v>
      </c>
      <c r="F55" s="111" t="s">
        <v>22</v>
      </c>
      <c r="G55" s="111" t="s">
        <v>22</v>
      </c>
      <c r="H55" s="97" t="s">
        <v>22</v>
      </c>
      <c r="I55" s="97" t="s">
        <v>22</v>
      </c>
      <c r="J55" s="97"/>
      <c r="K55" s="98" t="s">
        <v>22</v>
      </c>
    </row>
    <row r="56" spans="1:11" ht="12" customHeight="1" x14ac:dyDescent="0.25">
      <c r="A56" s="383" t="s">
        <v>217</v>
      </c>
      <c r="B56" s="353"/>
      <c r="C56" s="353"/>
      <c r="D56" s="109">
        <v>313</v>
      </c>
      <c r="E56" s="110" t="s">
        <v>22</v>
      </c>
      <c r="F56" s="111" t="s">
        <v>22</v>
      </c>
      <c r="G56" s="111" t="s">
        <v>22</v>
      </c>
      <c r="H56" s="97" t="s">
        <v>22</v>
      </c>
      <c r="I56" s="97" t="s">
        <v>22</v>
      </c>
      <c r="J56" s="97"/>
      <c r="K56" s="98" t="s">
        <v>22</v>
      </c>
    </row>
    <row r="57" spans="1:11" ht="12" customHeight="1" x14ac:dyDescent="0.25">
      <c r="A57" s="383" t="s">
        <v>218</v>
      </c>
      <c r="B57" s="353"/>
      <c r="C57" s="353"/>
      <c r="D57" s="109">
        <v>314</v>
      </c>
      <c r="E57" s="110" t="s">
        <v>22</v>
      </c>
      <c r="F57" s="111" t="s">
        <v>22</v>
      </c>
      <c r="G57" s="111" t="s">
        <v>22</v>
      </c>
      <c r="H57" s="97" t="s">
        <v>22</v>
      </c>
      <c r="I57" s="97" t="s">
        <v>22</v>
      </c>
      <c r="J57" s="97"/>
      <c r="K57" s="98" t="s">
        <v>22</v>
      </c>
    </row>
    <row r="58" spans="1:11" ht="12" customHeight="1" x14ac:dyDescent="0.25">
      <c r="A58" s="383" t="s">
        <v>219</v>
      </c>
      <c r="B58" s="353"/>
      <c r="C58" s="353"/>
      <c r="D58" s="109">
        <v>315</v>
      </c>
      <c r="E58" s="110" t="s">
        <v>22</v>
      </c>
      <c r="F58" s="111" t="s">
        <v>22</v>
      </c>
      <c r="G58" s="111" t="s">
        <v>22</v>
      </c>
      <c r="H58" s="97" t="s">
        <v>22</v>
      </c>
      <c r="I58" s="97" t="s">
        <v>22</v>
      </c>
      <c r="J58" s="97"/>
      <c r="K58" s="98" t="s">
        <v>22</v>
      </c>
    </row>
    <row r="59" spans="1:11" ht="12" customHeight="1" x14ac:dyDescent="0.25">
      <c r="A59" s="383" t="s">
        <v>220</v>
      </c>
      <c r="B59" s="353"/>
      <c r="C59" s="353"/>
      <c r="D59" s="109">
        <v>316</v>
      </c>
      <c r="E59" s="110" t="s">
        <v>22</v>
      </c>
      <c r="F59" s="111" t="s">
        <v>22</v>
      </c>
      <c r="G59" s="111" t="s">
        <v>22</v>
      </c>
      <c r="H59" s="97" t="s">
        <v>22</v>
      </c>
      <c r="I59" s="97" t="s">
        <v>22</v>
      </c>
      <c r="J59" s="97"/>
      <c r="K59" s="98" t="s">
        <v>22</v>
      </c>
    </row>
    <row r="60" spans="1:11" ht="12" customHeight="1" x14ac:dyDescent="0.25">
      <c r="A60" s="383" t="s">
        <v>221</v>
      </c>
      <c r="B60" s="353"/>
      <c r="C60" s="353"/>
      <c r="D60" s="109">
        <v>317</v>
      </c>
      <c r="E60" s="110" t="s">
        <v>22</v>
      </c>
      <c r="F60" s="111" t="s">
        <v>22</v>
      </c>
      <c r="G60" s="111" t="s">
        <v>22</v>
      </c>
      <c r="H60" s="97" t="s">
        <v>22</v>
      </c>
      <c r="I60" s="97" t="s">
        <v>22</v>
      </c>
      <c r="J60" s="97"/>
      <c r="K60" s="98" t="s">
        <v>22</v>
      </c>
    </row>
    <row r="61" spans="1:11" ht="12" customHeight="1" x14ac:dyDescent="0.25">
      <c r="A61" s="383" t="s">
        <v>222</v>
      </c>
      <c r="B61" s="353"/>
      <c r="C61" s="353"/>
      <c r="D61" s="109">
        <v>318</v>
      </c>
      <c r="E61" s="110" t="s">
        <v>22</v>
      </c>
      <c r="F61" s="111" t="s">
        <v>22</v>
      </c>
      <c r="G61" s="111" t="s">
        <v>22</v>
      </c>
      <c r="H61" s="97" t="s">
        <v>22</v>
      </c>
      <c r="I61" s="97" t="s">
        <v>22</v>
      </c>
      <c r="J61" s="97"/>
      <c r="K61" s="98" t="s">
        <v>22</v>
      </c>
    </row>
    <row r="62" spans="1:11" ht="12" customHeight="1" x14ac:dyDescent="0.25">
      <c r="A62" s="383" t="s">
        <v>223</v>
      </c>
      <c r="B62" s="353"/>
      <c r="C62" s="353"/>
      <c r="D62" s="109">
        <v>319</v>
      </c>
      <c r="E62" s="110" t="s">
        <v>22</v>
      </c>
      <c r="F62" s="111" t="s">
        <v>22</v>
      </c>
      <c r="G62" s="111" t="s">
        <v>22</v>
      </c>
      <c r="H62" s="97">
        <v>0</v>
      </c>
      <c r="I62" s="97">
        <v>0</v>
      </c>
      <c r="J62" s="97">
        <v>0</v>
      </c>
      <c r="K62" s="98">
        <v>0</v>
      </c>
    </row>
    <row r="63" spans="1:11" ht="12" customHeight="1" x14ac:dyDescent="0.25">
      <c r="A63" s="384" t="s">
        <v>224</v>
      </c>
      <c r="B63" s="354"/>
      <c r="C63" s="354"/>
      <c r="D63" s="126">
        <v>400</v>
      </c>
      <c r="E63" s="100">
        <f>E30</f>
        <v>99100</v>
      </c>
      <c r="F63" s="100">
        <v>0</v>
      </c>
      <c r="G63" s="100">
        <v>0</v>
      </c>
      <c r="H63" s="103">
        <f>H30+H35</f>
        <v>5874024</v>
      </c>
      <c r="I63" s="103">
        <f>I30+I35+I32-1</f>
        <v>-8206198</v>
      </c>
      <c r="J63" s="103">
        <v>0</v>
      </c>
      <c r="K63" s="98">
        <f>E63+H63+I63+1</f>
        <v>-2233073</v>
      </c>
    </row>
    <row r="64" spans="1:11" ht="12" customHeight="1" x14ac:dyDescent="0.25">
      <c r="A64" s="383" t="s">
        <v>225</v>
      </c>
      <c r="B64" s="353"/>
      <c r="C64" s="353"/>
      <c r="D64" s="109">
        <v>401</v>
      </c>
      <c r="E64" s="110" t="s">
        <v>22</v>
      </c>
      <c r="F64" s="111" t="s">
        <v>22</v>
      </c>
      <c r="G64" s="111" t="s">
        <v>22</v>
      </c>
      <c r="H64" s="97"/>
      <c r="I64" s="97" t="s">
        <v>22</v>
      </c>
      <c r="J64" s="97"/>
      <c r="K64" s="98" t="s">
        <v>22</v>
      </c>
    </row>
    <row r="65" spans="1:11" ht="12" customHeight="1" thickBot="1" x14ac:dyDescent="0.3">
      <c r="A65" s="372" t="s">
        <v>226</v>
      </c>
      <c r="B65" s="355"/>
      <c r="C65" s="356"/>
      <c r="D65" s="132">
        <v>500</v>
      </c>
      <c r="E65" s="133">
        <f>E63</f>
        <v>99100</v>
      </c>
      <c r="F65" s="133" t="s">
        <v>22</v>
      </c>
      <c r="G65" s="133" t="s">
        <v>22</v>
      </c>
      <c r="H65" s="133">
        <f>H63</f>
        <v>5874024</v>
      </c>
      <c r="I65" s="133">
        <f>I63</f>
        <v>-8206198</v>
      </c>
      <c r="J65" s="133"/>
      <c r="K65" s="134">
        <f>SUM(E65:I65)+1</f>
        <v>-2233073</v>
      </c>
    </row>
    <row r="66" spans="1:11" ht="15" customHeight="1" x14ac:dyDescent="0.25">
      <c r="A66" s="379" t="s">
        <v>194</v>
      </c>
      <c r="B66" s="338"/>
      <c r="C66" s="338"/>
      <c r="D66" s="341" t="s">
        <v>16</v>
      </c>
      <c r="E66" s="343" t="s">
        <v>195</v>
      </c>
      <c r="F66" s="344"/>
      <c r="G66" s="344"/>
      <c r="H66" s="344"/>
      <c r="I66" s="345"/>
      <c r="J66" s="346" t="s">
        <v>196</v>
      </c>
      <c r="K66" s="380" t="s">
        <v>197</v>
      </c>
    </row>
    <row r="67" spans="1:11" ht="48" x14ac:dyDescent="0.25">
      <c r="A67" s="381"/>
      <c r="B67" s="382"/>
      <c r="C67" s="382"/>
      <c r="D67" s="352"/>
      <c r="E67" s="85" t="s">
        <v>64</v>
      </c>
      <c r="F67" s="85" t="s">
        <v>65</v>
      </c>
      <c r="G67" s="85" t="s">
        <v>198</v>
      </c>
      <c r="H67" s="86" t="s">
        <v>67</v>
      </c>
      <c r="I67" s="85" t="s">
        <v>199</v>
      </c>
      <c r="J67" s="347"/>
      <c r="K67" s="369"/>
    </row>
    <row r="68" spans="1:11" ht="15.75" thickBot="1" x14ac:dyDescent="0.3">
      <c r="A68" s="370">
        <v>1</v>
      </c>
      <c r="B68" s="326"/>
      <c r="C68" s="326"/>
      <c r="D68" s="87">
        <v>2</v>
      </c>
      <c r="E68" s="87">
        <v>3</v>
      </c>
      <c r="F68" s="87">
        <v>4</v>
      </c>
      <c r="G68" s="88">
        <v>5</v>
      </c>
      <c r="H68" s="88">
        <v>6</v>
      </c>
      <c r="I68" s="88">
        <v>7</v>
      </c>
      <c r="J68" s="88">
        <v>8</v>
      </c>
      <c r="K68" s="371">
        <v>9</v>
      </c>
    </row>
    <row r="69" spans="1:11" ht="12" customHeight="1" thickBot="1" x14ac:dyDescent="0.3">
      <c r="A69" s="372" t="s">
        <v>227</v>
      </c>
      <c r="B69" s="355"/>
      <c r="C69" s="356"/>
      <c r="D69" s="135">
        <v>600</v>
      </c>
      <c r="E69" s="136" t="s">
        <v>22</v>
      </c>
      <c r="F69" s="136" t="s">
        <v>22</v>
      </c>
      <c r="G69" s="136" t="s">
        <v>22</v>
      </c>
      <c r="H69" s="136">
        <v>-22</v>
      </c>
      <c r="I69" s="136">
        <f>I70</f>
        <v>-1247123</v>
      </c>
      <c r="J69" s="137"/>
      <c r="K69" s="93">
        <f>H69+I69</f>
        <v>-1247145</v>
      </c>
    </row>
    <row r="70" spans="1:11" ht="12" customHeight="1" x14ac:dyDescent="0.25">
      <c r="A70" s="374" t="s">
        <v>204</v>
      </c>
      <c r="B70" s="349"/>
      <c r="C70" s="350"/>
      <c r="D70" s="109">
        <v>610</v>
      </c>
      <c r="E70" s="110" t="s">
        <v>22</v>
      </c>
      <c r="F70" s="111" t="s">
        <v>22</v>
      </c>
      <c r="G70" s="111" t="s">
        <v>22</v>
      </c>
      <c r="H70" s="97">
        <v>0</v>
      </c>
      <c r="I70" s="97">
        <v>-1247123</v>
      </c>
      <c r="J70" s="97"/>
      <c r="K70" s="93">
        <f>I70</f>
        <v>-1247123</v>
      </c>
    </row>
    <row r="71" spans="1:11" ht="12" customHeight="1" x14ac:dyDescent="0.25">
      <c r="A71" s="378" t="s">
        <v>228</v>
      </c>
      <c r="B71" s="348"/>
      <c r="C71" s="348"/>
      <c r="D71" s="126">
        <v>620</v>
      </c>
      <c r="E71" s="138" t="s">
        <v>22</v>
      </c>
      <c r="F71" s="139" t="s">
        <v>22</v>
      </c>
      <c r="G71" s="139" t="s">
        <v>22</v>
      </c>
      <c r="H71" s="103">
        <v>-22</v>
      </c>
      <c r="I71" s="103">
        <v>0</v>
      </c>
      <c r="J71" s="103" t="s">
        <v>22</v>
      </c>
      <c r="K71" s="98">
        <f>SUM(H71:I71)</f>
        <v>-22</v>
      </c>
    </row>
    <row r="72" spans="1:11" ht="12" customHeight="1" thickBot="1" x14ac:dyDescent="0.3">
      <c r="A72" s="374" t="s">
        <v>109</v>
      </c>
      <c r="B72" s="349"/>
      <c r="C72" s="350"/>
      <c r="D72" s="140"/>
      <c r="E72" s="122" t="s">
        <v>22</v>
      </c>
      <c r="F72" s="123" t="s">
        <v>22</v>
      </c>
      <c r="G72" s="123" t="s">
        <v>22</v>
      </c>
      <c r="H72" s="124" t="s">
        <v>22</v>
      </c>
      <c r="I72" s="124" t="s">
        <v>22</v>
      </c>
      <c r="J72" s="124" t="s">
        <v>22</v>
      </c>
      <c r="K72" s="125" t="s">
        <v>22</v>
      </c>
    </row>
    <row r="73" spans="1:11" ht="12" customHeight="1" x14ac:dyDescent="0.25">
      <c r="A73" s="374" t="s">
        <v>206</v>
      </c>
      <c r="B73" s="349"/>
      <c r="C73" s="350"/>
      <c r="D73" s="109">
        <v>621</v>
      </c>
      <c r="E73" s="110" t="s">
        <v>22</v>
      </c>
      <c r="F73" s="111" t="s">
        <v>22</v>
      </c>
      <c r="G73" s="111" t="s">
        <v>22</v>
      </c>
      <c r="H73" s="111">
        <v>-22</v>
      </c>
      <c r="I73" s="97">
        <v>0</v>
      </c>
      <c r="J73" s="137" t="s">
        <v>22</v>
      </c>
      <c r="K73" s="93">
        <f>SUM(E73:J73)</f>
        <v>-22</v>
      </c>
    </row>
    <row r="74" spans="1:11" ht="12" customHeight="1" x14ac:dyDescent="0.25">
      <c r="A74" s="374" t="s">
        <v>207</v>
      </c>
      <c r="B74" s="349"/>
      <c r="C74" s="350"/>
      <c r="D74" s="121">
        <v>622</v>
      </c>
      <c r="E74" s="122" t="s">
        <v>22</v>
      </c>
      <c r="F74" s="123" t="s">
        <v>22</v>
      </c>
      <c r="G74" s="123" t="s">
        <v>22</v>
      </c>
      <c r="H74" s="124" t="s">
        <v>22</v>
      </c>
      <c r="I74" s="124" t="s">
        <v>22</v>
      </c>
      <c r="J74" s="124" t="s">
        <v>22</v>
      </c>
      <c r="K74" s="125" t="s">
        <v>22</v>
      </c>
    </row>
    <row r="75" spans="1:11" ht="24.75" customHeight="1" x14ac:dyDescent="0.25">
      <c r="A75" s="376" t="s">
        <v>208</v>
      </c>
      <c r="B75" s="336"/>
      <c r="C75" s="336"/>
      <c r="D75" s="121">
        <v>623</v>
      </c>
      <c r="E75" s="122" t="s">
        <v>22</v>
      </c>
      <c r="F75" s="122" t="s">
        <v>22</v>
      </c>
      <c r="G75" s="122" t="s">
        <v>22</v>
      </c>
      <c r="H75" s="122" t="s">
        <v>22</v>
      </c>
      <c r="I75" s="122" t="s">
        <v>22</v>
      </c>
      <c r="J75" s="122" t="s">
        <v>22</v>
      </c>
      <c r="K75" s="125" t="s">
        <v>22</v>
      </c>
    </row>
    <row r="76" spans="1:11" ht="28.5" customHeight="1" x14ac:dyDescent="0.25">
      <c r="A76" s="374" t="s">
        <v>112</v>
      </c>
      <c r="B76" s="349"/>
      <c r="C76" s="350"/>
      <c r="D76" s="109">
        <v>624</v>
      </c>
      <c r="E76" s="110" t="s">
        <v>22</v>
      </c>
      <c r="F76" s="111" t="s">
        <v>22</v>
      </c>
      <c r="G76" s="111" t="s">
        <v>22</v>
      </c>
      <c r="H76" s="97" t="s">
        <v>22</v>
      </c>
      <c r="I76" s="97" t="s">
        <v>22</v>
      </c>
      <c r="J76" s="97" t="s">
        <v>22</v>
      </c>
      <c r="K76" s="98" t="s">
        <v>22</v>
      </c>
    </row>
    <row r="77" spans="1:11" x14ac:dyDescent="0.25">
      <c r="A77" s="374" t="s">
        <v>113</v>
      </c>
      <c r="B77" s="349"/>
      <c r="C77" s="350"/>
      <c r="D77" s="109">
        <v>625</v>
      </c>
      <c r="E77" s="110" t="s">
        <v>22</v>
      </c>
      <c r="F77" s="111" t="s">
        <v>22</v>
      </c>
      <c r="G77" s="111" t="s">
        <v>22</v>
      </c>
      <c r="H77" s="97" t="s">
        <v>22</v>
      </c>
      <c r="I77" s="97" t="s">
        <v>22</v>
      </c>
      <c r="J77" s="97" t="s">
        <v>22</v>
      </c>
      <c r="K77" s="98" t="s">
        <v>22</v>
      </c>
    </row>
    <row r="78" spans="1:11" ht="12" customHeight="1" x14ac:dyDescent="0.25">
      <c r="A78" s="374" t="s">
        <v>229</v>
      </c>
      <c r="B78" s="349"/>
      <c r="C78" s="350"/>
      <c r="D78" s="109">
        <v>626</v>
      </c>
      <c r="E78" s="110" t="s">
        <v>22</v>
      </c>
      <c r="F78" s="111" t="s">
        <v>22</v>
      </c>
      <c r="G78" s="111" t="s">
        <v>22</v>
      </c>
      <c r="H78" s="97" t="s">
        <v>22</v>
      </c>
      <c r="I78" s="97" t="s">
        <v>22</v>
      </c>
      <c r="J78" s="97" t="s">
        <v>22</v>
      </c>
      <c r="K78" s="98" t="s">
        <v>22</v>
      </c>
    </row>
    <row r="79" spans="1:11" ht="12" customHeight="1" x14ac:dyDescent="0.25">
      <c r="A79" s="374" t="s">
        <v>209</v>
      </c>
      <c r="B79" s="349"/>
      <c r="C79" s="350"/>
      <c r="D79" s="109">
        <v>627</v>
      </c>
      <c r="E79" s="110" t="s">
        <v>22</v>
      </c>
      <c r="F79" s="111" t="s">
        <v>22</v>
      </c>
      <c r="G79" s="111" t="s">
        <v>22</v>
      </c>
      <c r="H79" s="97" t="s">
        <v>22</v>
      </c>
      <c r="I79" s="97" t="s">
        <v>22</v>
      </c>
      <c r="J79" s="97" t="s">
        <v>22</v>
      </c>
      <c r="K79" s="98" t="s">
        <v>22</v>
      </c>
    </row>
    <row r="80" spans="1:11" ht="12" customHeight="1" x14ac:dyDescent="0.25">
      <c r="A80" s="383" t="s">
        <v>230</v>
      </c>
      <c r="B80" s="353"/>
      <c r="C80" s="353"/>
      <c r="D80" s="109">
        <v>628</v>
      </c>
      <c r="E80" s="110" t="s">
        <v>22</v>
      </c>
      <c r="F80" s="111" t="s">
        <v>22</v>
      </c>
      <c r="G80" s="111" t="s">
        <v>22</v>
      </c>
      <c r="H80" s="97" t="s">
        <v>22</v>
      </c>
      <c r="I80" s="97" t="s">
        <v>22</v>
      </c>
      <c r="J80" s="97" t="s">
        <v>22</v>
      </c>
      <c r="K80" s="98" t="s">
        <v>22</v>
      </c>
    </row>
    <row r="81" spans="1:11" ht="12" customHeight="1" x14ac:dyDescent="0.25">
      <c r="A81" s="383" t="s">
        <v>117</v>
      </c>
      <c r="B81" s="353"/>
      <c r="C81" s="353"/>
      <c r="D81" s="109">
        <v>629</v>
      </c>
      <c r="E81" s="110" t="s">
        <v>22</v>
      </c>
      <c r="F81" s="111" t="s">
        <v>22</v>
      </c>
      <c r="G81" s="111" t="s">
        <v>22</v>
      </c>
      <c r="H81" s="97" t="s">
        <v>22</v>
      </c>
      <c r="I81" s="97" t="s">
        <v>22</v>
      </c>
      <c r="J81" s="97" t="s">
        <v>22</v>
      </c>
      <c r="K81" s="98" t="s">
        <v>22</v>
      </c>
    </row>
    <row r="82" spans="1:11" ht="12" customHeight="1" x14ac:dyDescent="0.25">
      <c r="A82" s="372" t="s">
        <v>231</v>
      </c>
      <c r="B82" s="355"/>
      <c r="C82" s="356"/>
      <c r="D82" s="126">
        <v>700</v>
      </c>
      <c r="E82" s="138" t="s">
        <v>22</v>
      </c>
      <c r="F82" s="138" t="s">
        <v>22</v>
      </c>
      <c r="G82" s="138" t="s">
        <v>22</v>
      </c>
      <c r="H82" s="138" t="s">
        <v>22</v>
      </c>
      <c r="I82" s="138" t="s">
        <v>22</v>
      </c>
      <c r="J82" s="138" t="s">
        <v>22</v>
      </c>
      <c r="K82" s="98">
        <v>0</v>
      </c>
    </row>
    <row r="83" spans="1:11" ht="12" customHeight="1" x14ac:dyDescent="0.25">
      <c r="A83" s="374" t="s">
        <v>109</v>
      </c>
      <c r="B83" s="349"/>
      <c r="C83" s="350"/>
      <c r="D83" s="131"/>
      <c r="E83" s="110" t="s">
        <v>22</v>
      </c>
      <c r="F83" s="111" t="s">
        <v>22</v>
      </c>
      <c r="G83" s="111" t="s">
        <v>22</v>
      </c>
      <c r="H83" s="97" t="s">
        <v>22</v>
      </c>
      <c r="I83" s="97" t="s">
        <v>22</v>
      </c>
      <c r="J83" s="97" t="s">
        <v>22</v>
      </c>
      <c r="K83" s="98" t="s">
        <v>22</v>
      </c>
    </row>
    <row r="84" spans="1:11" ht="12" customHeight="1" x14ac:dyDescent="0.25">
      <c r="A84" s="374" t="s">
        <v>232</v>
      </c>
      <c r="B84" s="349"/>
      <c r="C84" s="350"/>
      <c r="D84" s="109">
        <v>710</v>
      </c>
      <c r="E84" s="110" t="s">
        <v>22</v>
      </c>
      <c r="F84" s="111" t="s">
        <v>22</v>
      </c>
      <c r="G84" s="111" t="s">
        <v>22</v>
      </c>
      <c r="H84" s="97" t="s">
        <v>22</v>
      </c>
      <c r="I84" s="97" t="s">
        <v>22</v>
      </c>
      <c r="J84" s="97" t="s">
        <v>22</v>
      </c>
      <c r="K84" s="98" t="s">
        <v>22</v>
      </c>
    </row>
    <row r="85" spans="1:11" ht="12" customHeight="1" x14ac:dyDescent="0.25">
      <c r="A85" s="374" t="s">
        <v>109</v>
      </c>
      <c r="B85" s="349"/>
      <c r="C85" s="350"/>
      <c r="D85" s="131"/>
      <c r="E85" s="110" t="s">
        <v>22</v>
      </c>
      <c r="F85" s="111" t="s">
        <v>22</v>
      </c>
      <c r="G85" s="111" t="s">
        <v>22</v>
      </c>
      <c r="H85" s="97" t="s">
        <v>22</v>
      </c>
      <c r="I85" s="97" t="s">
        <v>22</v>
      </c>
      <c r="J85" s="97" t="s">
        <v>22</v>
      </c>
      <c r="K85" s="98" t="s">
        <v>22</v>
      </c>
    </row>
    <row r="86" spans="1:11" ht="12" customHeight="1" x14ac:dyDescent="0.25">
      <c r="A86" s="374" t="s">
        <v>212</v>
      </c>
      <c r="B86" s="349"/>
      <c r="C86" s="350"/>
      <c r="D86" s="131"/>
      <c r="E86" s="110" t="s">
        <v>22</v>
      </c>
      <c r="F86" s="111" t="s">
        <v>22</v>
      </c>
      <c r="G86" s="111" t="s">
        <v>22</v>
      </c>
      <c r="H86" s="97" t="s">
        <v>22</v>
      </c>
      <c r="I86" s="97" t="s">
        <v>22</v>
      </c>
      <c r="J86" s="97" t="s">
        <v>22</v>
      </c>
      <c r="K86" s="98" t="s">
        <v>22</v>
      </c>
    </row>
    <row r="87" spans="1:11" ht="12" customHeight="1" x14ac:dyDescent="0.25">
      <c r="A87" s="374" t="s">
        <v>213</v>
      </c>
      <c r="B87" s="349"/>
      <c r="C87" s="350"/>
      <c r="D87" s="131"/>
      <c r="E87" s="110" t="s">
        <v>22</v>
      </c>
      <c r="F87" s="111" t="s">
        <v>22</v>
      </c>
      <c r="G87" s="111" t="s">
        <v>22</v>
      </c>
      <c r="H87" s="97" t="s">
        <v>22</v>
      </c>
      <c r="I87" s="97" t="s">
        <v>22</v>
      </c>
      <c r="J87" s="97" t="s">
        <v>22</v>
      </c>
      <c r="K87" s="98" t="s">
        <v>22</v>
      </c>
    </row>
    <row r="88" spans="1:11" ht="12" customHeight="1" x14ac:dyDescent="0.25">
      <c r="A88" s="374" t="s">
        <v>214</v>
      </c>
      <c r="B88" s="349"/>
      <c r="C88" s="350"/>
      <c r="D88" s="131"/>
      <c r="E88" s="110" t="s">
        <v>22</v>
      </c>
      <c r="F88" s="111" t="s">
        <v>22</v>
      </c>
      <c r="G88" s="111" t="s">
        <v>22</v>
      </c>
      <c r="H88" s="97" t="s">
        <v>22</v>
      </c>
      <c r="I88" s="97" t="s">
        <v>22</v>
      </c>
      <c r="J88" s="97" t="s">
        <v>22</v>
      </c>
      <c r="K88" s="98" t="s">
        <v>22</v>
      </c>
    </row>
    <row r="89" spans="1:11" ht="12" customHeight="1" x14ac:dyDescent="0.25">
      <c r="A89" s="383" t="s">
        <v>215</v>
      </c>
      <c r="B89" s="353"/>
      <c r="C89" s="353"/>
      <c r="D89" s="109">
        <v>711</v>
      </c>
      <c r="E89" s="110" t="s">
        <v>22</v>
      </c>
      <c r="F89" s="111" t="s">
        <v>22</v>
      </c>
      <c r="G89" s="111" t="s">
        <v>22</v>
      </c>
      <c r="H89" s="97" t="s">
        <v>22</v>
      </c>
      <c r="I89" s="97" t="s">
        <v>22</v>
      </c>
      <c r="J89" s="97" t="s">
        <v>22</v>
      </c>
      <c r="K89" s="98" t="s">
        <v>22</v>
      </c>
    </row>
    <row r="90" spans="1:11" ht="12" customHeight="1" x14ac:dyDescent="0.25">
      <c r="A90" s="374" t="s">
        <v>216</v>
      </c>
      <c r="B90" s="349"/>
      <c r="C90" s="350"/>
      <c r="D90" s="109">
        <v>712</v>
      </c>
      <c r="E90" s="110" t="s">
        <v>22</v>
      </c>
      <c r="F90" s="111" t="s">
        <v>22</v>
      </c>
      <c r="G90" s="111" t="s">
        <v>22</v>
      </c>
      <c r="H90" s="97" t="s">
        <v>22</v>
      </c>
      <c r="I90" s="97" t="s">
        <v>22</v>
      </c>
      <c r="J90" s="97" t="s">
        <v>22</v>
      </c>
      <c r="K90" s="98" t="s">
        <v>22</v>
      </c>
    </row>
    <row r="91" spans="1:11" ht="12" customHeight="1" x14ac:dyDescent="0.25">
      <c r="A91" s="374" t="s">
        <v>217</v>
      </c>
      <c r="B91" s="349"/>
      <c r="C91" s="350"/>
      <c r="D91" s="109">
        <v>713</v>
      </c>
      <c r="E91" s="110" t="s">
        <v>22</v>
      </c>
      <c r="F91" s="111" t="s">
        <v>22</v>
      </c>
      <c r="G91" s="111" t="s">
        <v>22</v>
      </c>
      <c r="H91" s="97" t="s">
        <v>22</v>
      </c>
      <c r="I91" s="97" t="s">
        <v>22</v>
      </c>
      <c r="J91" s="97" t="s">
        <v>22</v>
      </c>
      <c r="K91" s="98" t="s">
        <v>22</v>
      </c>
    </row>
    <row r="92" spans="1:11" ht="12" customHeight="1" x14ac:dyDescent="0.25">
      <c r="A92" s="374" t="s">
        <v>218</v>
      </c>
      <c r="B92" s="349"/>
      <c r="C92" s="350"/>
      <c r="D92" s="109">
        <v>714</v>
      </c>
      <c r="E92" s="110" t="s">
        <v>22</v>
      </c>
      <c r="F92" s="111" t="s">
        <v>22</v>
      </c>
      <c r="G92" s="111" t="s">
        <v>22</v>
      </c>
      <c r="H92" s="97" t="s">
        <v>22</v>
      </c>
      <c r="I92" s="97" t="s">
        <v>22</v>
      </c>
      <c r="J92" s="97" t="s">
        <v>22</v>
      </c>
      <c r="K92" s="98" t="s">
        <v>22</v>
      </c>
    </row>
    <row r="93" spans="1:11" ht="12" customHeight="1" thickBot="1" x14ac:dyDescent="0.3">
      <c r="A93" s="374" t="s">
        <v>219</v>
      </c>
      <c r="B93" s="333"/>
      <c r="C93" s="333"/>
      <c r="D93" s="141">
        <v>715</v>
      </c>
      <c r="E93" s="142" t="s">
        <v>22</v>
      </c>
      <c r="F93" s="143" t="s">
        <v>22</v>
      </c>
      <c r="G93" s="143" t="s">
        <v>22</v>
      </c>
      <c r="H93" s="144" t="s">
        <v>22</v>
      </c>
      <c r="I93" s="144" t="s">
        <v>22</v>
      </c>
      <c r="J93" s="144" t="s">
        <v>22</v>
      </c>
      <c r="K93" s="134" t="s">
        <v>22</v>
      </c>
    </row>
    <row r="94" spans="1:11" ht="15" customHeight="1" x14ac:dyDescent="0.25">
      <c r="A94" s="379" t="s">
        <v>194</v>
      </c>
      <c r="B94" s="338"/>
      <c r="C94" s="338"/>
      <c r="D94" s="341" t="s">
        <v>16</v>
      </c>
      <c r="E94" s="343" t="s">
        <v>195</v>
      </c>
      <c r="F94" s="344"/>
      <c r="G94" s="344"/>
      <c r="H94" s="344"/>
      <c r="I94" s="345"/>
      <c r="J94" s="346" t="s">
        <v>196</v>
      </c>
      <c r="K94" s="380" t="s">
        <v>197</v>
      </c>
    </row>
    <row r="95" spans="1:11" ht="48" x14ac:dyDescent="0.25">
      <c r="A95" s="381"/>
      <c r="B95" s="382"/>
      <c r="C95" s="382"/>
      <c r="D95" s="352"/>
      <c r="E95" s="85" t="s">
        <v>64</v>
      </c>
      <c r="F95" s="85" t="s">
        <v>65</v>
      </c>
      <c r="G95" s="85" t="s">
        <v>198</v>
      </c>
      <c r="H95" s="86" t="s">
        <v>67</v>
      </c>
      <c r="I95" s="85" t="s">
        <v>199</v>
      </c>
      <c r="J95" s="347"/>
      <c r="K95" s="369"/>
    </row>
    <row r="96" spans="1:11" ht="15.75" thickBot="1" x14ac:dyDescent="0.3">
      <c r="A96" s="370">
        <v>1</v>
      </c>
      <c r="B96" s="326"/>
      <c r="C96" s="326"/>
      <c r="D96" s="87">
        <v>2</v>
      </c>
      <c r="E96" s="87">
        <v>3</v>
      </c>
      <c r="F96" s="87">
        <v>4</v>
      </c>
      <c r="G96" s="88">
        <v>5</v>
      </c>
      <c r="H96" s="88">
        <v>6</v>
      </c>
      <c r="I96" s="88">
        <v>7</v>
      </c>
      <c r="J96" s="88">
        <v>8</v>
      </c>
      <c r="K96" s="371">
        <v>9</v>
      </c>
    </row>
    <row r="97" spans="1:11" ht="12" customHeight="1" x14ac:dyDescent="0.25">
      <c r="A97" s="374" t="s">
        <v>220</v>
      </c>
      <c r="B97" s="349"/>
      <c r="C97" s="350"/>
      <c r="D97" s="145">
        <v>716</v>
      </c>
      <c r="E97" s="146" t="s">
        <v>22</v>
      </c>
      <c r="F97" s="147" t="s">
        <v>22</v>
      </c>
      <c r="G97" s="147" t="s">
        <v>22</v>
      </c>
      <c r="H97" s="148" t="s">
        <v>22</v>
      </c>
      <c r="I97" s="148" t="s">
        <v>22</v>
      </c>
      <c r="J97" s="148" t="s">
        <v>22</v>
      </c>
      <c r="K97" s="93" t="s">
        <v>22</v>
      </c>
    </row>
    <row r="98" spans="1:11" ht="12" customHeight="1" x14ac:dyDescent="0.25">
      <c r="A98" s="374" t="s">
        <v>221</v>
      </c>
      <c r="B98" s="349"/>
      <c r="C98" s="350"/>
      <c r="D98" s="109">
        <v>717</v>
      </c>
      <c r="E98" s="110" t="s">
        <v>22</v>
      </c>
      <c r="F98" s="111" t="s">
        <v>22</v>
      </c>
      <c r="G98" s="111" t="s">
        <v>22</v>
      </c>
      <c r="H98" s="97" t="s">
        <v>22</v>
      </c>
      <c r="I98" s="97" t="s">
        <v>22</v>
      </c>
      <c r="J98" s="97" t="s">
        <v>22</v>
      </c>
      <c r="K98" s="98" t="s">
        <v>22</v>
      </c>
    </row>
    <row r="99" spans="1:11" ht="12" customHeight="1" x14ac:dyDescent="0.25">
      <c r="A99" s="374" t="s">
        <v>222</v>
      </c>
      <c r="B99" s="349"/>
      <c r="C99" s="350"/>
      <c r="D99" s="109">
        <v>718</v>
      </c>
      <c r="E99" s="110" t="s">
        <v>22</v>
      </c>
      <c r="F99" s="111" t="s">
        <v>22</v>
      </c>
      <c r="G99" s="111" t="s">
        <v>22</v>
      </c>
      <c r="H99" s="97" t="s">
        <v>22</v>
      </c>
      <c r="I99" s="97" t="s">
        <v>22</v>
      </c>
      <c r="J99" s="97" t="s">
        <v>22</v>
      </c>
      <c r="K99" s="98" t="s">
        <v>22</v>
      </c>
    </row>
    <row r="100" spans="1:11" ht="12" customHeight="1" x14ac:dyDescent="0.25">
      <c r="A100" s="374" t="s">
        <v>223</v>
      </c>
      <c r="B100" s="349"/>
      <c r="C100" s="350"/>
      <c r="D100" s="109">
        <v>719</v>
      </c>
      <c r="E100" s="110" t="s">
        <v>22</v>
      </c>
      <c r="F100" s="111" t="s">
        <v>22</v>
      </c>
      <c r="G100" s="111" t="s">
        <v>22</v>
      </c>
      <c r="H100" s="97" t="s">
        <v>22</v>
      </c>
      <c r="I100" s="105">
        <v>0</v>
      </c>
      <c r="J100" s="97" t="s">
        <v>22</v>
      </c>
      <c r="K100" s="98">
        <f>I100</f>
        <v>0</v>
      </c>
    </row>
    <row r="101" spans="1:11" ht="12" customHeight="1" thickBot="1" x14ac:dyDescent="0.3">
      <c r="A101" s="385" t="s">
        <v>242</v>
      </c>
      <c r="B101" s="386"/>
      <c r="C101" s="386"/>
      <c r="D101" s="132">
        <v>800</v>
      </c>
      <c r="E101" s="133">
        <v>99100</v>
      </c>
      <c r="F101" s="133" t="s">
        <v>22</v>
      </c>
      <c r="G101" s="133" t="s">
        <v>22</v>
      </c>
      <c r="H101" s="134">
        <f>H65+H70+H71</f>
        <v>5874002</v>
      </c>
      <c r="I101" s="134">
        <f>I65+I70+I71+I100</f>
        <v>-9453321</v>
      </c>
      <c r="J101" s="133" t="s">
        <v>22</v>
      </c>
      <c r="K101" s="134">
        <f>K65+K70+K82+K100+K71-1</f>
        <v>-3480219</v>
      </c>
    </row>
    <row r="102" spans="1:11" x14ac:dyDescent="0.25">
      <c r="H102" s="102"/>
      <c r="I102" s="102"/>
      <c r="K102" s="156"/>
    </row>
    <row r="103" spans="1:11" x14ac:dyDescent="0.25">
      <c r="A103" s="149" t="s">
        <v>76</v>
      </c>
      <c r="B103" s="150"/>
      <c r="C103" s="357" t="s">
        <v>77</v>
      </c>
      <c r="D103" s="357"/>
      <c r="E103" s="357"/>
      <c r="F103" s="150"/>
      <c r="G103" s="151"/>
      <c r="H103" s="150"/>
      <c r="I103" s="152"/>
      <c r="K103" s="102"/>
    </row>
    <row r="104" spans="1:11" x14ac:dyDescent="0.25">
      <c r="A104" s="150"/>
      <c r="B104" s="150"/>
      <c r="C104" s="358" t="s">
        <v>78</v>
      </c>
      <c r="D104" s="358"/>
      <c r="E104" s="358"/>
      <c r="F104" s="150"/>
      <c r="G104" s="153" t="s">
        <v>79</v>
      </c>
      <c r="H104" s="150"/>
      <c r="I104" s="150"/>
      <c r="J104" s="156"/>
    </row>
    <row r="105" spans="1:11" x14ac:dyDescent="0.25">
      <c r="A105" s="150"/>
      <c r="B105" s="150"/>
      <c r="C105" s="150"/>
      <c r="D105" s="150"/>
      <c r="E105" s="150"/>
      <c r="F105" s="150"/>
      <c r="G105" s="150"/>
      <c r="H105" s="150"/>
      <c r="I105" s="150"/>
    </row>
    <row r="106" spans="1:11" x14ac:dyDescent="0.25">
      <c r="A106" s="154" t="s">
        <v>80</v>
      </c>
      <c r="B106" s="150"/>
      <c r="C106" s="357" t="s">
        <v>81</v>
      </c>
      <c r="D106" s="357"/>
      <c r="E106" s="357"/>
      <c r="F106" s="150"/>
      <c r="G106" s="151"/>
      <c r="H106" s="150"/>
      <c r="I106" s="150"/>
    </row>
    <row r="107" spans="1:11" x14ac:dyDescent="0.25">
      <c r="A107" s="150"/>
      <c r="B107" s="150"/>
      <c r="C107" s="358" t="s">
        <v>78</v>
      </c>
      <c r="D107" s="358"/>
      <c r="E107" s="358"/>
      <c r="F107" s="150"/>
      <c r="G107" s="153" t="s">
        <v>79</v>
      </c>
      <c r="H107" s="150"/>
      <c r="I107" s="150"/>
    </row>
  </sheetData>
  <mergeCells count="103">
    <mergeCell ref="C103:E103"/>
    <mergeCell ref="C104:E104"/>
    <mergeCell ref="C106:E106"/>
    <mergeCell ref="C107:E107"/>
    <mergeCell ref="C6:I6"/>
    <mergeCell ref="A96:C96"/>
    <mergeCell ref="A97:C97"/>
    <mergeCell ref="A98:C98"/>
    <mergeCell ref="A99:C99"/>
    <mergeCell ref="A100:C100"/>
    <mergeCell ref="A101:C101"/>
    <mergeCell ref="A93:C93"/>
    <mergeCell ref="A94:C95"/>
    <mergeCell ref="D94:D95"/>
    <mergeCell ref="E94:I94"/>
    <mergeCell ref="A75:C75"/>
    <mergeCell ref="A76:C76"/>
    <mergeCell ref="A77:C77"/>
    <mergeCell ref="A78:C78"/>
    <mergeCell ref="A79:C79"/>
    <mergeCell ref="A80:C80"/>
    <mergeCell ref="A69:C69"/>
    <mergeCell ref="A70:C70"/>
    <mergeCell ref="A71:C71"/>
    <mergeCell ref="J94:J95"/>
    <mergeCell ref="K94:K95"/>
    <mergeCell ref="A87:C87"/>
    <mergeCell ref="A88:C88"/>
    <mergeCell ref="A89:C89"/>
    <mergeCell ref="A90:C90"/>
    <mergeCell ref="A91:C91"/>
    <mergeCell ref="A92:C92"/>
    <mergeCell ref="A81:C81"/>
    <mergeCell ref="A82:C82"/>
    <mergeCell ref="A83:C83"/>
    <mergeCell ref="A84:C84"/>
    <mergeCell ref="A85:C85"/>
    <mergeCell ref="A86:C86"/>
    <mergeCell ref="A72:C72"/>
    <mergeCell ref="A73:C73"/>
    <mergeCell ref="A74:C74"/>
    <mergeCell ref="A66:C67"/>
    <mergeCell ref="D66:D67"/>
    <mergeCell ref="E66:I66"/>
    <mergeCell ref="J66:J67"/>
    <mergeCell ref="K66:K67"/>
    <mergeCell ref="A68:C68"/>
    <mergeCell ref="A60:C60"/>
    <mergeCell ref="A61:C61"/>
    <mergeCell ref="A62:C62"/>
    <mergeCell ref="A63:C63"/>
    <mergeCell ref="A64:C64"/>
    <mergeCell ref="A65:C65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E37:I37"/>
    <mergeCell ref="J37:J38"/>
    <mergeCell ref="K37:K38"/>
    <mergeCell ref="A39:C39"/>
    <mergeCell ref="A40:C40"/>
    <mergeCell ref="A41:C41"/>
    <mergeCell ref="A33:C33"/>
    <mergeCell ref="A34:D34"/>
    <mergeCell ref="A35:C35"/>
    <mergeCell ref="A36:C36"/>
    <mergeCell ref="A37:C38"/>
    <mergeCell ref="D37:D38"/>
    <mergeCell ref="A31:C31"/>
    <mergeCell ref="A32:C32"/>
    <mergeCell ref="B16:G16"/>
    <mergeCell ref="A18:K18"/>
    <mergeCell ref="A19:D19"/>
    <mergeCell ref="A22:G22"/>
    <mergeCell ref="A25:C26"/>
    <mergeCell ref="D25:D26"/>
    <mergeCell ref="E25:I25"/>
    <mergeCell ref="J25:J26"/>
    <mergeCell ref="K25:K26"/>
    <mergeCell ref="E2:I2"/>
    <mergeCell ref="N2:N3"/>
    <mergeCell ref="C4:K4"/>
    <mergeCell ref="B12:G12"/>
    <mergeCell ref="B14:K14"/>
    <mergeCell ref="A27:C27"/>
    <mergeCell ref="A28:C28"/>
    <mergeCell ref="A29:C29"/>
    <mergeCell ref="A30:C30"/>
  </mergeCells>
  <pageMargins left="0.59055118110236227" right="0.39370078740157483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ОДДС</vt:lpstr>
      <vt:lpstr>Капитал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2019-11-13T10:58:55Z</dcterms:modified>
</cp:coreProperties>
</file>