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225" windowWidth="14805" windowHeight="6360" tabRatio="946" activeTab="1"/>
  </bookViews>
  <sheets>
    <sheet name="Ф1" sheetId="35" r:id="rId1"/>
    <sheet name="Ф2" sheetId="36" r:id="rId2"/>
    <sheet name="Ф3" sheetId="37" r:id="rId3"/>
    <sheet name="Ф4" sheetId="38" r:id="rId4"/>
  </sheets>
  <definedNames>
    <definedName name="_Hlk72368303" localSheetId="0">Ф1!#REF!</definedName>
  </definedNames>
  <calcPr calcId="162913" refMode="R1C1"/>
</workbook>
</file>

<file path=xl/calcChain.xml><?xml version="1.0" encoding="utf-8"?>
<calcChain xmlns="http://schemas.openxmlformats.org/spreadsheetml/2006/main">
  <c r="E16" i="38" l="1"/>
  <c r="D16" i="38"/>
  <c r="C16" i="38"/>
  <c r="B16" i="38"/>
  <c r="F14" i="38"/>
  <c r="E11" i="38"/>
  <c r="F11" i="38" s="1"/>
  <c r="F9" i="38"/>
  <c r="F8" i="38"/>
  <c r="F16" i="38" l="1"/>
  <c r="D43" i="35"/>
  <c r="C43" i="35"/>
  <c r="D42" i="35"/>
  <c r="D36" i="35"/>
  <c r="D44" i="35" s="1"/>
  <c r="D45" i="35" s="1"/>
  <c r="C36" i="35"/>
  <c r="C44" i="35" s="1"/>
  <c r="C45" i="35" s="1"/>
  <c r="D30" i="35"/>
  <c r="C30" i="35"/>
  <c r="D26" i="35"/>
  <c r="C23" i="35"/>
  <c r="C22" i="35"/>
  <c r="D21" i="35"/>
  <c r="D22" i="35" s="1"/>
  <c r="D13" i="35"/>
  <c r="D23" i="35" s="1"/>
  <c r="C13" i="35"/>
  <c r="D10" i="35"/>
  <c r="C7" i="36" l="1"/>
  <c r="C12" i="36"/>
  <c r="B44" i="37" l="1"/>
  <c r="B19" i="37"/>
  <c r="C16" i="37"/>
  <c r="C17" i="36"/>
  <c r="D17" i="36"/>
  <c r="C16" i="36"/>
  <c r="D16" i="36"/>
  <c r="C13" i="36"/>
  <c r="D13" i="36"/>
  <c r="C15" i="36"/>
  <c r="D15" i="36"/>
  <c r="C10" i="36"/>
  <c r="D12" i="36"/>
  <c r="D9" i="36" l="1"/>
  <c r="C9" i="36"/>
  <c r="C18" i="36" s="1"/>
  <c r="C10" i="37" l="1"/>
  <c r="B34" i="37"/>
  <c r="C34" i="37"/>
  <c r="C29" i="37"/>
  <c r="B29" i="37"/>
  <c r="B10" i="37"/>
  <c r="C40" i="37" l="1"/>
  <c r="B40" i="37"/>
  <c r="B23" i="37" l="1"/>
  <c r="B27" i="37" l="1"/>
  <c r="C19" i="37"/>
  <c r="C23" i="37"/>
  <c r="C27" i="37" l="1"/>
  <c r="C7" i="37"/>
  <c r="C17" i="37" s="1"/>
  <c r="D18" i="36"/>
  <c r="D22" i="36" s="1"/>
  <c r="D23" i="36" s="1"/>
  <c r="C42" i="37" l="1"/>
  <c r="C45" i="37" s="1"/>
  <c r="B7" i="37" l="1"/>
  <c r="B17" i="37" l="1"/>
  <c r="B42" i="37" s="1"/>
  <c r="B45" i="37" s="1"/>
  <c r="C22" i="36"/>
  <c r="C23" i="36" s="1"/>
</calcChain>
</file>

<file path=xl/sharedStrings.xml><?xml version="1.0" encoding="utf-8"?>
<sst xmlns="http://schemas.openxmlformats.org/spreadsheetml/2006/main" count="156" uniqueCount="127">
  <si>
    <t>Авансы выданные</t>
  </si>
  <si>
    <t xml:space="preserve">          (фамилия, имя, отчество)                                          (подпись)</t>
  </si>
  <si>
    <t xml:space="preserve">           (фамилия, имя, отчество)                                         (подпись)</t>
  </si>
  <si>
    <t>Место печати</t>
  </si>
  <si>
    <t>АО "Оптово-розничное предприятие торговли"</t>
  </si>
  <si>
    <t>тыс. тенге</t>
  </si>
  <si>
    <t>В тыс. тенге</t>
  </si>
  <si>
    <t>АКТИВЫ</t>
  </si>
  <si>
    <t>Долгосрочные активы</t>
  </si>
  <si>
    <t>Инвестиционная недвижимость</t>
  </si>
  <si>
    <t>Основные средства</t>
  </si>
  <si>
    <t>Авансы выданные за долгосрочные активы</t>
  </si>
  <si>
    <t>Нематериальные активы</t>
  </si>
  <si>
    <t>Итого долгосрочные активы</t>
  </si>
  <si>
    <t>Краткосрочные активы</t>
  </si>
  <si>
    <t>Денежные средства</t>
  </si>
  <si>
    <t>Торговая дебиторская задолженность</t>
  </si>
  <si>
    <t>Товарно-материальные запасы</t>
  </si>
  <si>
    <t>Предоплата по корпоративному подоходному налогу</t>
  </si>
  <si>
    <t>НДС к возмещению</t>
  </si>
  <si>
    <t>Прочие краткосрочные активы</t>
  </si>
  <si>
    <t>Итого краткосрочные активы</t>
  </si>
  <si>
    <t>ИТОГО АКТИВЫ</t>
  </si>
  <si>
    <t xml:space="preserve">КАПИТАЛ И ОБЯЗАТЕЛЬСТВА </t>
  </si>
  <si>
    <t>Капитал</t>
  </si>
  <si>
    <t>Уставный капитал</t>
  </si>
  <si>
    <t>Привилегированные акции, удерживаемые внутри Компании</t>
  </si>
  <si>
    <t>Эмиссионный доход</t>
  </si>
  <si>
    <t>Нераспределённая прибыль</t>
  </si>
  <si>
    <t>ИТОГО КАПИТАЛ</t>
  </si>
  <si>
    <t>Долгосрочные обязательства</t>
  </si>
  <si>
    <t>Обязательство по привилегированным акциям</t>
  </si>
  <si>
    <t>Обязательства по облигациям</t>
  </si>
  <si>
    <t>Итого долгосрочные обязательства</t>
  </si>
  <si>
    <t>Краткосрочные обязательства</t>
  </si>
  <si>
    <t>Кредиторская задолженность</t>
  </si>
  <si>
    <t>Прочие краткосрочные обязательства</t>
  </si>
  <si>
    <t>Итого краткосрочные обязательства</t>
  </si>
  <si>
    <t>ИТОГО ОБЯЗАТЕЛЬСТВА</t>
  </si>
  <si>
    <t>ИТОГО КАПИТАЛ И ОБЯЗАТЕЛЬСТВА</t>
  </si>
  <si>
    <t>Выручка по договорам с покупателями</t>
  </si>
  <si>
    <t>Себестоимость реализованных товаров и оказанных услуг</t>
  </si>
  <si>
    <t>Валовой доход</t>
  </si>
  <si>
    <t xml:space="preserve">   Административные расходы</t>
  </si>
  <si>
    <t>Прочие  доходы</t>
  </si>
  <si>
    <t>Прочие расходы</t>
  </si>
  <si>
    <t xml:space="preserve">Доходы/Убытки от обесценения финансовых активов </t>
  </si>
  <si>
    <t>Финансовые расходы</t>
  </si>
  <si>
    <t>Финансовые доходы</t>
  </si>
  <si>
    <t>ДЕНЕЖНЫЕ ПОТОКИ ОТ ОПЕРАЦИОННОЙ ДЕЯТЕЛЬНОСТИ:</t>
  </si>
  <si>
    <t>Поступления денежных средств:</t>
  </si>
  <si>
    <t>Реализация товаров и услуг</t>
  </si>
  <si>
    <t>Прочие поступления</t>
  </si>
  <si>
    <t>Выбытие денежных средств:</t>
  </si>
  <si>
    <t>Платежи поставщикам за товары и услуги</t>
  </si>
  <si>
    <t>Выплаты по вознаграждениям работников</t>
  </si>
  <si>
    <t>Выплаты по корпоративному подоходному налогу</t>
  </si>
  <si>
    <t xml:space="preserve">Выплаты по прочим налогам и другим обязательным платежам </t>
  </si>
  <si>
    <t>Прочие выплаты</t>
  </si>
  <si>
    <t>Чистое поступление денежных средств от операционной деятельности</t>
  </si>
  <si>
    <t>ДЕНЕЖНЫЕ ПОТОКИ ОТ ИНВЕСТИЦИОННОЙ ДЕЯТЕЛЬНОСТИ:</t>
  </si>
  <si>
    <t>Поступления от продажи основных средств</t>
  </si>
  <si>
    <t>Приобретения основных средств</t>
  </si>
  <si>
    <t>Чистый отток денежных средств от инвестиционной деятельности</t>
  </si>
  <si>
    <t>ДЕНЕЖНЫЕ ПОТОКИ ОТ ФИНАНСОВОЙ ДЕЯТЕЛЬНОСТИ:</t>
  </si>
  <si>
    <t>Чистое поступление денежных средств от финансовой деятельности</t>
  </si>
  <si>
    <t>Денежные средства на начало года</t>
  </si>
  <si>
    <t>Денежные средства на конец года</t>
  </si>
  <si>
    <t xml:space="preserve">Уставный капитал </t>
  </si>
  <si>
    <t>Нераспределенная прибыль</t>
  </si>
  <si>
    <t xml:space="preserve">Итого </t>
  </si>
  <si>
    <t>капитал</t>
  </si>
  <si>
    <t>Прибыль за период</t>
  </si>
  <si>
    <t>На 31 декабря 2020 года</t>
  </si>
  <si>
    <t>ОТЧЕТ О ФИНАНСОВОМ ПОЛОЖЕНИИ</t>
  </si>
  <si>
    <t>ПРОМЕЖУТОЧНЫЙ ОТЧЕТ О СОВОКУПНОМ ДОХОДЕ</t>
  </si>
  <si>
    <t>ПРОМЕЖУТОЧНЫЙ ОТЧЕТ О ДВИЖЕНИИ ДЕНЕЖНЫХ СРЕДСТВ (ПРЯМОЙ МЕТОД)</t>
  </si>
  <si>
    <t>ПРОМЕЖУТОЧНЫЙ ОТЧЕТ ОБ ИЗМЕНЕНИЯХ В КАПИТАЛЕ</t>
  </si>
  <si>
    <t xml:space="preserve">   Поступления вознаграждения по депозиту</t>
  </si>
  <si>
    <t>Авансы выданные под приобретение долгосрочных активов</t>
  </si>
  <si>
    <t>Выплата дивидендов</t>
  </si>
  <si>
    <t>Прибыль на акцию, тенге</t>
  </si>
  <si>
    <r>
      <t>Главный бухгалтер</t>
    </r>
    <r>
      <rPr>
        <sz val="10"/>
        <color indexed="8"/>
        <rFont val="Times New Roman"/>
        <family val="1"/>
        <charset val="204"/>
      </rPr>
      <t xml:space="preserve"> Токтамысова Т.М.___________________________</t>
    </r>
  </si>
  <si>
    <r>
      <t>Главный бухгалтер</t>
    </r>
    <r>
      <rPr>
        <sz val="10"/>
        <color indexed="8"/>
        <rFont val="Times New Roman"/>
        <family val="1"/>
        <charset val="204"/>
      </rPr>
      <t xml:space="preserve"> Токтамысова Т.М. ___________________________</t>
    </r>
  </si>
  <si>
    <t>На 31 декабря 2021 года</t>
  </si>
  <si>
    <r>
      <t>Руководитель</t>
    </r>
    <r>
      <rPr>
        <sz val="10"/>
        <color indexed="8"/>
        <rFont val="Times New Roman"/>
        <family val="1"/>
        <charset val="204"/>
      </rPr>
      <t xml:space="preserve"> Ким С.К.                                _____________________________</t>
    </r>
  </si>
  <si>
    <t>Выкуп облигаций</t>
  </si>
  <si>
    <r>
      <t>Руководитель</t>
    </r>
    <r>
      <rPr>
        <sz val="10"/>
        <color indexed="8"/>
        <rFont val="Times New Roman"/>
        <family val="1"/>
        <charset val="204"/>
      </rPr>
      <t xml:space="preserve"> Ким С.К.                     _____________________________</t>
    </r>
  </si>
  <si>
    <t xml:space="preserve">   Доходы от изменения справедливой стоимости инвестиционной недвижимости</t>
  </si>
  <si>
    <t>Доходы от субсидий</t>
  </si>
  <si>
    <r>
      <t>Руководитель</t>
    </r>
    <r>
      <rPr>
        <sz val="10"/>
        <color indexed="8"/>
        <rFont val="Times New Roman"/>
        <family val="1"/>
        <charset val="204"/>
      </rPr>
      <t xml:space="preserve"> Ким С.К.                                 _____________________________</t>
    </r>
  </si>
  <si>
    <t>На 31.12.2021г.</t>
  </si>
  <si>
    <r>
      <t>Руководитель</t>
    </r>
    <r>
      <rPr>
        <sz val="10"/>
        <color indexed="8"/>
        <rFont val="Times New Roman"/>
        <family val="1"/>
        <charset val="204"/>
      </rPr>
      <t xml:space="preserve"> Ким С.К.____________________________</t>
    </r>
  </si>
  <si>
    <r>
      <t>Главный бухгалтер</t>
    </r>
    <r>
      <rPr>
        <sz val="10"/>
        <color indexed="8"/>
        <rFont val="Times New Roman"/>
        <family val="1"/>
        <charset val="204"/>
      </rPr>
      <t xml:space="preserve"> Токтамысова Т.М.__________________________</t>
    </r>
  </si>
  <si>
    <r>
      <t>Главный бухгалтер</t>
    </r>
    <r>
      <rPr>
        <sz val="9"/>
        <rFont val="Times New Roman"/>
        <family val="1"/>
        <charset val="204"/>
      </rPr>
      <t xml:space="preserve"> Токтамысова Т.М.___________________________</t>
    </r>
  </si>
  <si>
    <t>Чистая прибыль</t>
  </si>
  <si>
    <t>Обязательство по отложенному корпоративному подоходному налогу</t>
  </si>
  <si>
    <t>Долгосрочные банковские займы</t>
  </si>
  <si>
    <t>Краткосрочные банковские займы</t>
  </si>
  <si>
    <t>Расходы по корпоративному подоходному налогу</t>
  </si>
  <si>
    <t>Прочий совокупный доход</t>
  </si>
  <si>
    <t xml:space="preserve">Итого совокупный доход </t>
  </si>
  <si>
    <t xml:space="preserve">   Прибыль до корпоративного подоходного налога</t>
  </si>
  <si>
    <t xml:space="preserve">  Прочий совокупный доход</t>
  </si>
  <si>
    <t>Погашение вознаграждения по займу</t>
  </si>
  <si>
    <t>Поступление от продажи инвестиционного имущества</t>
  </si>
  <si>
    <t>Приобретение инвестиционной недвижимости</t>
  </si>
  <si>
    <t>Поступления по облигациям</t>
  </si>
  <si>
    <t>Поступления по займам</t>
  </si>
  <si>
    <t>Погашение по займам</t>
  </si>
  <si>
    <t>Погашение купонного вознаграждения по облигациям</t>
  </si>
  <si>
    <t>Получение премии по облигациям</t>
  </si>
  <si>
    <t>Эффект курсовой разницы на денежные средства</t>
  </si>
  <si>
    <t>Доход от восстановления от ожидаемых кредитных убытков денежных средств</t>
  </si>
  <si>
    <t>Чистое увеличение (уменьшение) денежных средств</t>
  </si>
  <si>
    <t>Прочие выбытия</t>
  </si>
  <si>
    <t>За период, закончившийся 30.09.2022 г.</t>
  </si>
  <si>
    <t>На 30.09.2022 г.</t>
  </si>
  <si>
    <t>За период с 01.01.2022 по 30.09.2022</t>
  </si>
  <si>
    <t>За период с 01.01.2021 по 30.09.2021</t>
  </si>
  <si>
    <t>За период, закончившийся 30.09.2022 года</t>
  </si>
  <si>
    <t>На 30 сентября  2022 года</t>
  </si>
  <si>
    <t>На 30 сентября 2021 года</t>
  </si>
  <si>
    <t>За период, закончившийся 30.09.2022г.</t>
  </si>
  <si>
    <t xml:space="preserve">За период с 01.01.2022 по 30.09.2022г. </t>
  </si>
  <si>
    <t xml:space="preserve">За период с 01.01.2021 по 30.09.2021г. </t>
  </si>
  <si>
    <t>Примечания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</si>
</sst>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_);_(* \(#,##0\);_(* &quot;-&quot;??_);_(@_)"/>
    <numFmt numFmtId="166" formatCode="_(* #,##0_);_(* \(#,##0\);_(* &quot;-&quot;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i/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i/>
      <sz val="9"/>
      <name val="Times New Roman"/>
      <family val="1"/>
      <charset val="204"/>
    </font>
    <font>
      <sz val="8"/>
      <name val="Arial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i/>
      <u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9"/>
      <color indexed="21"/>
      <name val="Arial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</fills>
  <borders count="15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164" fontId="5" fillId="0" borderId="0" applyFont="0" applyFill="0" applyBorder="0" applyAlignment="0" applyProtection="0"/>
    <xf numFmtId="0" fontId="1" fillId="0" borderId="0"/>
    <xf numFmtId="0" fontId="23" fillId="0" borderId="0"/>
    <xf numFmtId="0" fontId="21" fillId="0" borderId="0"/>
    <xf numFmtId="164" fontId="5" fillId="0" borderId="0" applyFont="0" applyFill="0" applyBorder="0" applyAlignment="0" applyProtection="0"/>
    <xf numFmtId="0" fontId="22" fillId="0" borderId="0"/>
    <xf numFmtId="0" fontId="22" fillId="0" borderId="0"/>
    <xf numFmtId="0" fontId="21" fillId="0" borderId="0"/>
    <xf numFmtId="0" fontId="22" fillId="0" borderId="0"/>
  </cellStyleXfs>
  <cellXfs count="151">
    <xf numFmtId="0" fontId="0" fillId="0" borderId="0" xfId="0"/>
    <xf numFmtId="0" fontId="2" fillId="0" borderId="0" xfId="0" applyFont="1" applyFill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vertical="center"/>
    </xf>
    <xf numFmtId="0" fontId="10" fillId="0" borderId="0" xfId="0" applyFont="1" applyAlignment="1">
      <alignment horizontal="left" vertical="center" wrapText="1" indent="1"/>
    </xf>
    <xf numFmtId="0" fontId="12" fillId="0" borderId="0" xfId="0" applyFont="1" applyFill="1" applyAlignment="1">
      <alignment horizontal="left"/>
    </xf>
    <xf numFmtId="0" fontId="2" fillId="0" borderId="0" xfId="0" applyFont="1" applyAlignment="1">
      <alignment horizontal="center" vertical="center"/>
    </xf>
    <xf numFmtId="0" fontId="16" fillId="2" borderId="5" xfId="0" applyFont="1" applyFill="1" applyBorder="1" applyAlignment="1">
      <alignment horizontal="left" vertical="center" wrapText="1" indent="1"/>
    </xf>
    <xf numFmtId="0" fontId="17" fillId="0" borderId="0" xfId="0" applyFont="1" applyAlignment="1">
      <alignment horizontal="left" vertical="center" wrapText="1" indent="1"/>
    </xf>
    <xf numFmtId="0" fontId="11" fillId="0" borderId="0" xfId="0" applyFont="1" applyAlignment="1">
      <alignment horizontal="left" vertical="center" wrapText="1" indent="1"/>
    </xf>
    <xf numFmtId="0" fontId="10" fillId="0" borderId="3" xfId="0" applyFont="1" applyBorder="1" applyAlignment="1">
      <alignment horizontal="left" vertical="center" wrapText="1" indent="1"/>
    </xf>
    <xf numFmtId="0" fontId="11" fillId="0" borderId="3" xfId="0" applyFont="1" applyBorder="1" applyAlignment="1">
      <alignment horizontal="left" vertical="center" wrapText="1" indent="1"/>
    </xf>
    <xf numFmtId="0" fontId="16" fillId="0" borderId="0" xfId="0" applyFont="1" applyAlignment="1">
      <alignment horizontal="left" vertical="center" wrapText="1" indent="1"/>
    </xf>
    <xf numFmtId="0" fontId="11" fillId="0" borderId="2" xfId="0" applyFont="1" applyBorder="1" applyAlignment="1">
      <alignment horizontal="left" vertical="center" wrapText="1" indent="1"/>
    </xf>
    <xf numFmtId="0" fontId="10" fillId="0" borderId="0" xfId="0" applyFont="1" applyAlignment="1">
      <alignment vertical="center" wrapText="1"/>
    </xf>
    <xf numFmtId="0" fontId="11" fillId="0" borderId="6" xfId="0" applyFont="1" applyBorder="1" applyAlignment="1">
      <alignment horizontal="left" vertical="center" wrapText="1" indent="1"/>
    </xf>
    <xf numFmtId="4" fontId="0" fillId="0" borderId="0" xfId="0" applyNumberFormat="1"/>
    <xf numFmtId="0" fontId="18" fillId="0" borderId="0" xfId="0" applyFont="1" applyFill="1"/>
    <xf numFmtId="0" fontId="18" fillId="0" borderId="0" xfId="0" applyFont="1"/>
    <xf numFmtId="0" fontId="19" fillId="0" borderId="0" xfId="0" applyFont="1"/>
    <xf numFmtId="0" fontId="7" fillId="0" borderId="0" xfId="0" applyFont="1" applyBorder="1" applyAlignment="1"/>
    <xf numFmtId="0" fontId="8" fillId="2" borderId="1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 indent="1"/>
    </xf>
    <xf numFmtId="3" fontId="19" fillId="0" borderId="0" xfId="0" applyNumberFormat="1" applyFont="1"/>
    <xf numFmtId="165" fontId="7" fillId="0" borderId="0" xfId="1" applyNumberFormat="1" applyFont="1" applyFill="1" applyBorder="1"/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0" fillId="0" borderId="3" xfId="0" applyFont="1" applyBorder="1" applyAlignment="1">
      <alignment horizontal="left" vertical="center" wrapText="1"/>
    </xf>
    <xf numFmtId="3" fontId="10" fillId="3" borderId="0" xfId="0" applyNumberFormat="1" applyFont="1" applyFill="1" applyAlignment="1">
      <alignment horizontal="right" vertical="center"/>
    </xf>
    <xf numFmtId="0" fontId="0" fillId="3" borderId="0" xfId="0" applyFill="1"/>
    <xf numFmtId="0" fontId="8" fillId="3" borderId="1" xfId="0" applyFont="1" applyFill="1" applyBorder="1" applyAlignment="1">
      <alignment horizontal="right" vertical="center" wrapText="1"/>
    </xf>
    <xf numFmtId="3" fontId="0" fillId="3" borderId="0" xfId="0" applyNumberFormat="1" applyFill="1"/>
    <xf numFmtId="4" fontId="0" fillId="3" borderId="0" xfId="0" applyNumberFormat="1" applyFill="1"/>
    <xf numFmtId="0" fontId="0" fillId="3" borderId="0" xfId="0" applyFont="1" applyFill="1"/>
    <xf numFmtId="0" fontId="8" fillId="3" borderId="3" xfId="0" applyFont="1" applyFill="1" applyBorder="1" applyAlignment="1">
      <alignment horizontal="left" vertical="center" wrapText="1" indent="1"/>
    </xf>
    <xf numFmtId="3" fontId="8" fillId="3" borderId="3" xfId="0" applyNumberFormat="1" applyFont="1" applyFill="1" applyBorder="1" applyAlignment="1">
      <alignment horizontal="right" vertical="center"/>
    </xf>
    <xf numFmtId="165" fontId="8" fillId="3" borderId="3" xfId="1" applyNumberFormat="1" applyFont="1" applyFill="1" applyBorder="1"/>
    <xf numFmtId="3" fontId="19" fillId="3" borderId="0" xfId="0" applyNumberFormat="1" applyFont="1" applyFill="1"/>
    <xf numFmtId="0" fontId="18" fillId="3" borderId="0" xfId="0" applyFont="1" applyFill="1"/>
    <xf numFmtId="0" fontId="19" fillId="3" borderId="0" xfId="0" applyFont="1" applyFill="1"/>
    <xf numFmtId="3" fontId="15" fillId="3" borderId="0" xfId="2" applyNumberFormat="1" applyFont="1" applyFill="1" applyBorder="1" applyAlignment="1">
      <alignment vertical="center"/>
    </xf>
    <xf numFmtId="0" fontId="10" fillId="0" borderId="0" xfId="0" applyFont="1" applyAlignment="1">
      <alignment horizontal="left" vertical="center" wrapText="1" indent="2"/>
    </xf>
    <xf numFmtId="0" fontId="8" fillId="0" borderId="1" xfId="0" applyFont="1" applyBorder="1" applyAlignment="1">
      <alignment horizontal="left" vertical="center" wrapText="1" indent="1"/>
    </xf>
    <xf numFmtId="0" fontId="20" fillId="0" borderId="0" xfId="0" applyFont="1" applyBorder="1" applyAlignment="1">
      <alignment horizontal="left" vertical="center" wrapText="1" indent="1"/>
    </xf>
    <xf numFmtId="0" fontId="8" fillId="3" borderId="0" xfId="0" applyFont="1" applyFill="1" applyBorder="1" applyAlignment="1">
      <alignment horizontal="left" vertical="center" wrapText="1" indent="1"/>
    </xf>
    <xf numFmtId="3" fontId="8" fillId="3" borderId="0" xfId="0" applyNumberFormat="1" applyFont="1" applyFill="1" applyBorder="1" applyAlignment="1">
      <alignment horizontal="right" vertical="center"/>
    </xf>
    <xf numFmtId="165" fontId="8" fillId="3" borderId="0" xfId="1" applyNumberFormat="1" applyFont="1" applyFill="1" applyBorder="1"/>
    <xf numFmtId="0" fontId="20" fillId="3" borderId="3" xfId="0" applyFont="1" applyFill="1" applyBorder="1" applyAlignment="1">
      <alignment horizontal="left" vertical="center" wrapText="1" indent="1"/>
    </xf>
    <xf numFmtId="3" fontId="20" fillId="3" borderId="3" xfId="0" applyNumberFormat="1" applyFont="1" applyFill="1" applyBorder="1" applyAlignment="1">
      <alignment horizontal="right" vertical="center"/>
    </xf>
    <xf numFmtId="3" fontId="24" fillId="3" borderId="3" xfId="0" applyNumberFormat="1" applyFont="1" applyFill="1" applyBorder="1" applyAlignment="1">
      <alignment horizontal="right" vertical="center" wrapText="1"/>
    </xf>
    <xf numFmtId="3" fontId="20" fillId="3" borderId="3" xfId="0" applyNumberFormat="1" applyFont="1" applyFill="1" applyBorder="1" applyAlignment="1">
      <alignment horizontal="right" vertical="center" wrapText="1"/>
    </xf>
    <xf numFmtId="3" fontId="25" fillId="3" borderId="3" xfId="0" applyNumberFormat="1" applyFont="1" applyFill="1" applyBorder="1" applyAlignment="1">
      <alignment horizontal="right" vertical="center" wrapText="1"/>
    </xf>
    <xf numFmtId="0" fontId="20" fillId="3" borderId="0" xfId="0" applyFont="1" applyFill="1" applyBorder="1" applyAlignment="1">
      <alignment horizontal="left" vertical="center" wrapText="1" indent="1"/>
    </xf>
    <xf numFmtId="0" fontId="16" fillId="0" borderId="0" xfId="0" applyFont="1" applyAlignment="1">
      <alignment horizontal="left" vertical="center" wrapText="1" indent="2"/>
    </xf>
    <xf numFmtId="0" fontId="8" fillId="3" borderId="7" xfId="0" applyFont="1" applyFill="1" applyBorder="1" applyAlignment="1">
      <alignment horizontal="right" vertical="center" wrapText="1"/>
    </xf>
    <xf numFmtId="0" fontId="9" fillId="3" borderId="7" xfId="0" applyFont="1" applyFill="1" applyBorder="1" applyAlignment="1">
      <alignment vertical="top"/>
    </xf>
    <xf numFmtId="3" fontId="7" fillId="3" borderId="7" xfId="0" applyNumberFormat="1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right" vertical="center" wrapText="1"/>
    </xf>
    <xf numFmtId="0" fontId="11" fillId="3" borderId="7" xfId="0" applyFont="1" applyFill="1" applyBorder="1" applyAlignment="1">
      <alignment horizontal="right" vertical="center"/>
    </xf>
    <xf numFmtId="3" fontId="7" fillId="3" borderId="7" xfId="0" applyNumberFormat="1" applyFont="1" applyFill="1" applyBorder="1" applyAlignment="1">
      <alignment horizontal="right" vertical="center" wrapText="1"/>
    </xf>
    <xf numFmtId="3" fontId="10" fillId="3" borderId="7" xfId="0" applyNumberFormat="1" applyFont="1" applyFill="1" applyBorder="1" applyAlignment="1">
      <alignment horizontal="right" vertical="center"/>
    </xf>
    <xf numFmtId="0" fontId="13" fillId="3" borderId="1" xfId="0" applyFont="1" applyFill="1" applyBorder="1" applyAlignment="1">
      <alignment horizontal="center" vertical="center" wrapText="1"/>
    </xf>
    <xf numFmtId="3" fontId="15" fillId="3" borderId="7" xfId="2" applyNumberFormat="1" applyFont="1" applyFill="1" applyBorder="1" applyAlignment="1">
      <alignment vertical="center"/>
    </xf>
    <xf numFmtId="0" fontId="17" fillId="3" borderId="7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vertical="top" wrapText="1"/>
    </xf>
    <xf numFmtId="3" fontId="10" fillId="3" borderId="7" xfId="0" applyNumberFormat="1" applyFont="1" applyFill="1" applyBorder="1" applyAlignment="1">
      <alignment horizontal="right" vertical="center" wrapText="1"/>
    </xf>
    <xf numFmtId="166" fontId="8" fillId="3" borderId="7" xfId="0" applyNumberFormat="1" applyFont="1" applyFill="1" applyBorder="1" applyAlignment="1">
      <alignment horizontal="right" vertical="center" wrapText="1"/>
    </xf>
    <xf numFmtId="165" fontId="8" fillId="3" borderId="7" xfId="1" applyNumberFormat="1" applyFont="1" applyFill="1" applyBorder="1" applyAlignment="1">
      <alignment vertical="center"/>
    </xf>
    <xf numFmtId="3" fontId="16" fillId="3" borderId="7" xfId="0" applyNumberFormat="1" applyFont="1" applyFill="1" applyBorder="1" applyAlignment="1">
      <alignment horizontal="right" vertical="center" wrapText="1"/>
    </xf>
    <xf numFmtId="165" fontId="8" fillId="3" borderId="7" xfId="1" applyNumberFormat="1" applyFont="1" applyFill="1" applyBorder="1"/>
    <xf numFmtId="3" fontId="11" fillId="3" borderId="7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0" fillId="0" borderId="0" xfId="0" applyFill="1" applyAlignment="1">
      <alignment wrapText="1"/>
    </xf>
    <xf numFmtId="0" fontId="3" fillId="0" borderId="0" xfId="0" applyFont="1" applyFill="1" applyAlignment="1">
      <alignment vertical="center" wrapText="1"/>
    </xf>
    <xf numFmtId="0" fontId="8" fillId="5" borderId="1" xfId="0" applyFont="1" applyFill="1" applyBorder="1" applyAlignment="1">
      <alignment horizontal="left" vertical="center" indent="1"/>
    </xf>
    <xf numFmtId="0" fontId="8" fillId="5" borderId="1" xfId="0" applyFont="1" applyFill="1" applyBorder="1" applyAlignment="1">
      <alignment horizontal="left" vertical="center" wrapText="1"/>
    </xf>
    <xf numFmtId="0" fontId="8" fillId="5" borderId="4" xfId="0" applyFont="1" applyFill="1" applyBorder="1" applyAlignment="1">
      <alignment horizontal="left" vertical="center" wrapText="1"/>
    </xf>
    <xf numFmtId="3" fontId="8" fillId="5" borderId="7" xfId="0" applyNumberFormat="1" applyFont="1" applyFill="1" applyBorder="1" applyAlignment="1">
      <alignment horizontal="right" vertical="center" indent="1"/>
    </xf>
    <xf numFmtId="1" fontId="9" fillId="3" borderId="7" xfId="1" applyNumberFormat="1" applyFont="1" applyFill="1" applyBorder="1"/>
    <xf numFmtId="166" fontId="9" fillId="3" borderId="7" xfId="1" applyNumberFormat="1" applyFont="1" applyFill="1" applyBorder="1" applyAlignment="1">
      <alignment horizontal="right"/>
    </xf>
    <xf numFmtId="3" fontId="2" fillId="3" borderId="7" xfId="0" applyNumberFormat="1" applyFont="1" applyFill="1" applyBorder="1"/>
    <xf numFmtId="3" fontId="20" fillId="3" borderId="0" xfId="0" applyNumberFormat="1" applyFont="1" applyFill="1" applyBorder="1" applyAlignment="1">
      <alignment horizontal="right" vertical="center"/>
    </xf>
    <xf numFmtId="166" fontId="7" fillId="3" borderId="7" xfId="0" applyNumberFormat="1" applyFont="1" applyFill="1" applyBorder="1" applyAlignment="1">
      <alignment horizontal="right" vertical="center" wrapText="1"/>
    </xf>
    <xf numFmtId="4" fontId="26" fillId="4" borderId="9" xfId="9" applyNumberFormat="1" applyFont="1" applyFill="1" applyBorder="1" applyAlignment="1">
      <alignment horizontal="right" vertical="top" wrapText="1"/>
    </xf>
    <xf numFmtId="3" fontId="9" fillId="3" borderId="7" xfId="1" applyNumberFormat="1" applyFont="1" applyFill="1" applyBorder="1" applyAlignment="1">
      <alignment horizontal="right"/>
    </xf>
    <xf numFmtId="166" fontId="9" fillId="3" borderId="7" xfId="1" applyNumberFormat="1" applyFont="1" applyFill="1" applyBorder="1"/>
    <xf numFmtId="165" fontId="7" fillId="3" borderId="3" xfId="1" applyNumberFormat="1" applyFont="1" applyFill="1" applyBorder="1" applyAlignment="1">
      <alignment vertical="center"/>
    </xf>
    <xf numFmtId="165" fontId="8" fillId="3" borderId="3" xfId="1" applyNumberFormat="1" applyFont="1" applyFill="1" applyBorder="1" applyAlignment="1">
      <alignment vertical="center"/>
    </xf>
    <xf numFmtId="164" fontId="7" fillId="3" borderId="7" xfId="0" applyNumberFormat="1" applyFont="1" applyFill="1" applyBorder="1" applyAlignment="1">
      <alignment horizontal="right" vertical="center" wrapText="1"/>
    </xf>
    <xf numFmtId="3" fontId="9" fillId="3" borderId="7" xfId="7" applyNumberFormat="1" applyFont="1" applyFill="1" applyBorder="1" applyAlignment="1">
      <alignment horizontal="right" vertical="center" wrapText="1"/>
    </xf>
    <xf numFmtId="3" fontId="9" fillId="3" borderId="8" xfId="7" applyNumberFormat="1" applyFont="1" applyFill="1" applyBorder="1" applyAlignment="1">
      <alignment horizontal="right" vertical="center" wrapText="1"/>
    </xf>
    <xf numFmtId="0" fontId="3" fillId="3" borderId="0" xfId="0" applyFont="1" applyFill="1" applyAlignment="1">
      <alignment vertical="center"/>
    </xf>
    <xf numFmtId="0" fontId="2" fillId="3" borderId="0" xfId="0" applyFont="1" applyFill="1" applyAlignment="1">
      <alignment horizontal="right" vertical="center"/>
    </xf>
    <xf numFmtId="0" fontId="2" fillId="3" borderId="0" xfId="0" applyFont="1" applyFill="1" applyAlignment="1">
      <alignment horizontal="right"/>
    </xf>
    <xf numFmtId="166" fontId="9" fillId="3" borderId="7" xfId="7" applyNumberFormat="1" applyFont="1" applyFill="1" applyBorder="1" applyAlignment="1">
      <alignment horizontal="right" vertical="top" wrapText="1"/>
    </xf>
    <xf numFmtId="166" fontId="9" fillId="3" borderId="8" xfId="7" applyNumberFormat="1" applyFont="1" applyFill="1" applyBorder="1" applyAlignment="1">
      <alignment horizontal="right" vertical="top" wrapText="1"/>
    </xf>
    <xf numFmtId="3" fontId="15" fillId="3" borderId="7" xfId="0" applyNumberFormat="1" applyFont="1" applyFill="1" applyBorder="1" applyAlignment="1">
      <alignment horizontal="right" vertical="center" wrapText="1"/>
    </xf>
    <xf numFmtId="0" fontId="14" fillId="3" borderId="0" xfId="0" applyFont="1" applyFill="1" applyBorder="1" applyAlignment="1">
      <alignment horizontal="left" vertical="center" wrapText="1" indent="1"/>
    </xf>
    <xf numFmtId="1" fontId="9" fillId="3" borderId="7" xfId="5" applyNumberFormat="1" applyFont="1" applyFill="1" applyBorder="1" applyAlignment="1">
      <alignment horizontal="right"/>
    </xf>
    <xf numFmtId="1" fontId="15" fillId="3" borderId="7" xfId="0" applyNumberFormat="1" applyFont="1" applyFill="1" applyBorder="1" applyAlignment="1">
      <alignment horizontal="right" vertical="center" wrapText="1"/>
    </xf>
    <xf numFmtId="165" fontId="0" fillId="3" borderId="0" xfId="0" applyNumberFormat="1" applyFont="1" applyFill="1"/>
    <xf numFmtId="0" fontId="2" fillId="3" borderId="0" xfId="0" applyFont="1" applyFill="1" applyAlignment="1">
      <alignment vertical="center"/>
    </xf>
    <xf numFmtId="0" fontId="15" fillId="3" borderId="0" xfId="2" applyFont="1" applyFill="1" applyBorder="1" applyAlignment="1">
      <alignment vertical="center"/>
    </xf>
    <xf numFmtId="3" fontId="11" fillId="3" borderId="7" xfId="0" applyNumberFormat="1" applyFont="1" applyFill="1" applyBorder="1" applyAlignment="1">
      <alignment vertical="center" wrapText="1"/>
    </xf>
    <xf numFmtId="164" fontId="11" fillId="3" borderId="7" xfId="0" applyNumberFormat="1" applyFont="1" applyFill="1" applyBorder="1" applyAlignment="1">
      <alignment vertical="center" wrapText="1"/>
    </xf>
    <xf numFmtId="165" fontId="8" fillId="3" borderId="7" xfId="1" applyNumberFormat="1" applyFont="1" applyFill="1" applyBorder="1" applyAlignment="1">
      <alignment horizontal="right" vertical="center"/>
    </xf>
    <xf numFmtId="3" fontId="7" fillId="3" borderId="7" xfId="0" applyNumberFormat="1" applyFont="1" applyFill="1" applyBorder="1" applyAlignment="1">
      <alignment vertical="center" wrapText="1"/>
    </xf>
    <xf numFmtId="3" fontId="10" fillId="3" borderId="7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3" borderId="6" xfId="0" applyFont="1" applyFill="1" applyBorder="1" applyAlignment="1">
      <alignment horizontal="right"/>
    </xf>
    <xf numFmtId="0" fontId="3" fillId="3" borderId="0" xfId="0" applyFont="1" applyFill="1" applyAlignment="1">
      <alignment horizontal="center" vertical="center"/>
    </xf>
    <xf numFmtId="3" fontId="2" fillId="3" borderId="6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 indent="1"/>
    </xf>
    <xf numFmtId="0" fontId="7" fillId="2" borderId="6" xfId="0" applyFont="1" applyFill="1" applyBorder="1" applyAlignment="1">
      <alignment horizontal="left" vertical="center" wrapText="1" inden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left" vertical="center" wrapText="1" indent="1"/>
    </xf>
    <xf numFmtId="0" fontId="13" fillId="3" borderId="7" xfId="0" applyFont="1" applyFill="1" applyBorder="1" applyAlignment="1">
      <alignment horizontal="left" vertical="center" wrapText="1" indent="1"/>
    </xf>
    <xf numFmtId="0" fontId="14" fillId="3" borderId="7" xfId="0" applyFont="1" applyFill="1" applyBorder="1" applyAlignment="1">
      <alignment vertical="center" wrapText="1"/>
    </xf>
    <xf numFmtId="0" fontId="15" fillId="3" borderId="7" xfId="2" applyFont="1" applyFill="1" applyBorder="1" applyAlignment="1">
      <alignment vertical="center"/>
    </xf>
    <xf numFmtId="0" fontId="15" fillId="3" borderId="7" xfId="0" applyFont="1" applyFill="1" applyBorder="1" applyAlignment="1">
      <alignment horizontal="left" vertical="center" wrapText="1" indent="1"/>
    </xf>
    <xf numFmtId="0" fontId="9" fillId="3" borderId="7" xfId="0" applyFont="1" applyFill="1" applyBorder="1" applyAlignment="1">
      <alignment horizontal="left" vertical="center" wrapText="1" indent="1"/>
    </xf>
    <xf numFmtId="0" fontId="13" fillId="3" borderId="7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5" fillId="3" borderId="0" xfId="2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 wrapText="1"/>
    </xf>
  </cellXfs>
  <cellStyles count="10">
    <cellStyle name="Обычный" xfId="0" builtinId="0"/>
    <cellStyle name="Обычный 2" xfId="2"/>
    <cellStyle name="Обычный 3" xfId="3"/>
    <cellStyle name="Обычный 3 2" xfId="8"/>
    <cellStyle name="Обычный 4" xfId="4"/>
    <cellStyle name="Обычный 5" xfId="6"/>
    <cellStyle name="Обычный_Ф1" xfId="9"/>
    <cellStyle name="Обычный_Ф2" xfId="7"/>
    <cellStyle name="Финансовый" xfId="1" builtinId="3"/>
    <cellStyle name="Финансовый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6"/>
  <sheetViews>
    <sheetView topLeftCell="A21" zoomScaleNormal="100" workbookViewId="0">
      <selection activeCell="H46" sqref="H46"/>
    </sheetView>
  </sheetViews>
  <sheetFormatPr defaultColWidth="9.140625" defaultRowHeight="15" x14ac:dyDescent="0.25"/>
  <cols>
    <col min="1" max="1" width="44.5703125" style="81" customWidth="1"/>
    <col min="2" max="2" width="18.140625" style="81" customWidth="1"/>
    <col min="3" max="3" width="22.28515625" style="30" customWidth="1"/>
    <col min="4" max="4" width="16" style="30" customWidth="1"/>
    <col min="5" max="7" width="9.140625" style="2"/>
    <col min="8" max="8" width="19.85546875" style="2" customWidth="1"/>
    <col min="9" max="179" width="9.140625" style="2"/>
    <col min="180" max="180" width="44.5703125" style="2" customWidth="1"/>
    <col min="181" max="181" width="21.7109375" style="2" customWidth="1"/>
    <col min="182" max="182" width="18.7109375" style="2" customWidth="1"/>
    <col min="183" max="183" width="11.7109375" style="2" bestFit="1" customWidth="1"/>
    <col min="184" max="435" width="9.140625" style="2"/>
    <col min="436" max="436" width="44.5703125" style="2" customWidth="1"/>
    <col min="437" max="437" width="21.7109375" style="2" customWidth="1"/>
    <col min="438" max="438" width="18.7109375" style="2" customWidth="1"/>
    <col min="439" max="439" width="11.7109375" style="2" bestFit="1" customWidth="1"/>
    <col min="440" max="691" width="9.140625" style="2"/>
    <col min="692" max="692" width="44.5703125" style="2" customWidth="1"/>
    <col min="693" max="693" width="21.7109375" style="2" customWidth="1"/>
    <col min="694" max="694" width="18.7109375" style="2" customWidth="1"/>
    <col min="695" max="695" width="11.7109375" style="2" bestFit="1" customWidth="1"/>
    <col min="696" max="947" width="9.140625" style="2"/>
    <col min="948" max="948" width="44.5703125" style="2" customWidth="1"/>
    <col min="949" max="949" width="21.7109375" style="2" customWidth="1"/>
    <col min="950" max="950" width="18.7109375" style="2" customWidth="1"/>
    <col min="951" max="951" width="11.7109375" style="2" bestFit="1" customWidth="1"/>
    <col min="952" max="1203" width="9.140625" style="2"/>
    <col min="1204" max="1204" width="44.5703125" style="2" customWidth="1"/>
    <col min="1205" max="1205" width="21.7109375" style="2" customWidth="1"/>
    <col min="1206" max="1206" width="18.7109375" style="2" customWidth="1"/>
    <col min="1207" max="1207" width="11.7109375" style="2" bestFit="1" customWidth="1"/>
    <col min="1208" max="1459" width="9.140625" style="2"/>
    <col min="1460" max="1460" width="44.5703125" style="2" customWidth="1"/>
    <col min="1461" max="1461" width="21.7109375" style="2" customWidth="1"/>
    <col min="1462" max="1462" width="18.7109375" style="2" customWidth="1"/>
    <col min="1463" max="1463" width="11.7109375" style="2" bestFit="1" customWidth="1"/>
    <col min="1464" max="1715" width="9.140625" style="2"/>
    <col min="1716" max="1716" width="44.5703125" style="2" customWidth="1"/>
    <col min="1717" max="1717" width="21.7109375" style="2" customWidth="1"/>
    <col min="1718" max="1718" width="18.7109375" style="2" customWidth="1"/>
    <col min="1719" max="1719" width="11.7109375" style="2" bestFit="1" customWidth="1"/>
    <col min="1720" max="1971" width="9.140625" style="2"/>
    <col min="1972" max="1972" width="44.5703125" style="2" customWidth="1"/>
    <col min="1973" max="1973" width="21.7109375" style="2" customWidth="1"/>
    <col min="1974" max="1974" width="18.7109375" style="2" customWidth="1"/>
    <col min="1975" max="1975" width="11.7109375" style="2" bestFit="1" customWidth="1"/>
    <col min="1976" max="2227" width="9.140625" style="2"/>
    <col min="2228" max="2228" width="44.5703125" style="2" customWidth="1"/>
    <col min="2229" max="2229" width="21.7109375" style="2" customWidth="1"/>
    <col min="2230" max="2230" width="18.7109375" style="2" customWidth="1"/>
    <col min="2231" max="2231" width="11.7109375" style="2" bestFit="1" customWidth="1"/>
    <col min="2232" max="2483" width="9.140625" style="2"/>
    <col min="2484" max="2484" width="44.5703125" style="2" customWidth="1"/>
    <col min="2485" max="2485" width="21.7109375" style="2" customWidth="1"/>
    <col min="2486" max="2486" width="18.7109375" style="2" customWidth="1"/>
    <col min="2487" max="2487" width="11.7109375" style="2" bestFit="1" customWidth="1"/>
    <col min="2488" max="2739" width="9.140625" style="2"/>
    <col min="2740" max="2740" width="44.5703125" style="2" customWidth="1"/>
    <col min="2741" max="2741" width="21.7109375" style="2" customWidth="1"/>
    <col min="2742" max="2742" width="18.7109375" style="2" customWidth="1"/>
    <col min="2743" max="2743" width="11.7109375" style="2" bestFit="1" customWidth="1"/>
    <col min="2744" max="2995" width="9.140625" style="2"/>
    <col min="2996" max="2996" width="44.5703125" style="2" customWidth="1"/>
    <col min="2997" max="2997" width="21.7109375" style="2" customWidth="1"/>
    <col min="2998" max="2998" width="18.7109375" style="2" customWidth="1"/>
    <col min="2999" max="2999" width="11.7109375" style="2" bestFit="1" customWidth="1"/>
    <col min="3000" max="3251" width="9.140625" style="2"/>
    <col min="3252" max="3252" width="44.5703125" style="2" customWidth="1"/>
    <col min="3253" max="3253" width="21.7109375" style="2" customWidth="1"/>
    <col min="3254" max="3254" width="18.7109375" style="2" customWidth="1"/>
    <col min="3255" max="3255" width="11.7109375" style="2" bestFit="1" customWidth="1"/>
    <col min="3256" max="3507" width="9.140625" style="2"/>
    <col min="3508" max="3508" width="44.5703125" style="2" customWidth="1"/>
    <col min="3509" max="3509" width="21.7109375" style="2" customWidth="1"/>
    <col min="3510" max="3510" width="18.7109375" style="2" customWidth="1"/>
    <col min="3511" max="3511" width="11.7109375" style="2" bestFit="1" customWidth="1"/>
    <col min="3512" max="3763" width="9.140625" style="2"/>
    <col min="3764" max="3764" width="44.5703125" style="2" customWidth="1"/>
    <col min="3765" max="3765" width="21.7109375" style="2" customWidth="1"/>
    <col min="3766" max="3766" width="18.7109375" style="2" customWidth="1"/>
    <col min="3767" max="3767" width="11.7109375" style="2" bestFit="1" customWidth="1"/>
    <col min="3768" max="4019" width="9.140625" style="2"/>
    <col min="4020" max="4020" width="44.5703125" style="2" customWidth="1"/>
    <col min="4021" max="4021" width="21.7109375" style="2" customWidth="1"/>
    <col min="4022" max="4022" width="18.7109375" style="2" customWidth="1"/>
    <col min="4023" max="4023" width="11.7109375" style="2" bestFit="1" customWidth="1"/>
    <col min="4024" max="4275" width="9.140625" style="2"/>
    <col min="4276" max="4276" width="44.5703125" style="2" customWidth="1"/>
    <col min="4277" max="4277" width="21.7109375" style="2" customWidth="1"/>
    <col min="4278" max="4278" width="18.7109375" style="2" customWidth="1"/>
    <col min="4279" max="4279" width="11.7109375" style="2" bestFit="1" customWidth="1"/>
    <col min="4280" max="4531" width="9.140625" style="2"/>
    <col min="4532" max="4532" width="44.5703125" style="2" customWidth="1"/>
    <col min="4533" max="4533" width="21.7109375" style="2" customWidth="1"/>
    <col min="4534" max="4534" width="18.7109375" style="2" customWidth="1"/>
    <col min="4535" max="4535" width="11.7109375" style="2" bestFit="1" customWidth="1"/>
    <col min="4536" max="4787" width="9.140625" style="2"/>
    <col min="4788" max="4788" width="44.5703125" style="2" customWidth="1"/>
    <col min="4789" max="4789" width="21.7109375" style="2" customWidth="1"/>
    <col min="4790" max="4790" width="18.7109375" style="2" customWidth="1"/>
    <col min="4791" max="4791" width="11.7109375" style="2" bestFit="1" customWidth="1"/>
    <col min="4792" max="5043" width="9.140625" style="2"/>
    <col min="5044" max="5044" width="44.5703125" style="2" customWidth="1"/>
    <col min="5045" max="5045" width="21.7109375" style="2" customWidth="1"/>
    <col min="5046" max="5046" width="18.7109375" style="2" customWidth="1"/>
    <col min="5047" max="5047" width="11.7109375" style="2" bestFit="1" customWidth="1"/>
    <col min="5048" max="5299" width="9.140625" style="2"/>
    <col min="5300" max="5300" width="44.5703125" style="2" customWidth="1"/>
    <col min="5301" max="5301" width="21.7109375" style="2" customWidth="1"/>
    <col min="5302" max="5302" width="18.7109375" style="2" customWidth="1"/>
    <col min="5303" max="5303" width="11.7109375" style="2" bestFit="1" customWidth="1"/>
    <col min="5304" max="5555" width="9.140625" style="2"/>
    <col min="5556" max="5556" width="44.5703125" style="2" customWidth="1"/>
    <col min="5557" max="5557" width="21.7109375" style="2" customWidth="1"/>
    <col min="5558" max="5558" width="18.7109375" style="2" customWidth="1"/>
    <col min="5559" max="5559" width="11.7109375" style="2" bestFit="1" customWidth="1"/>
    <col min="5560" max="5811" width="9.140625" style="2"/>
    <col min="5812" max="5812" width="44.5703125" style="2" customWidth="1"/>
    <col min="5813" max="5813" width="21.7109375" style="2" customWidth="1"/>
    <col min="5814" max="5814" width="18.7109375" style="2" customWidth="1"/>
    <col min="5815" max="5815" width="11.7109375" style="2" bestFit="1" customWidth="1"/>
    <col min="5816" max="6067" width="9.140625" style="2"/>
    <col min="6068" max="6068" width="44.5703125" style="2" customWidth="1"/>
    <col min="6069" max="6069" width="21.7109375" style="2" customWidth="1"/>
    <col min="6070" max="6070" width="18.7109375" style="2" customWidth="1"/>
    <col min="6071" max="6071" width="11.7109375" style="2" bestFit="1" customWidth="1"/>
    <col min="6072" max="6323" width="9.140625" style="2"/>
    <col min="6324" max="6324" width="44.5703125" style="2" customWidth="1"/>
    <col min="6325" max="6325" width="21.7109375" style="2" customWidth="1"/>
    <col min="6326" max="6326" width="18.7109375" style="2" customWidth="1"/>
    <col min="6327" max="6327" width="11.7109375" style="2" bestFit="1" customWidth="1"/>
    <col min="6328" max="6579" width="9.140625" style="2"/>
    <col min="6580" max="6580" width="44.5703125" style="2" customWidth="1"/>
    <col min="6581" max="6581" width="21.7109375" style="2" customWidth="1"/>
    <col min="6582" max="6582" width="18.7109375" style="2" customWidth="1"/>
    <col min="6583" max="6583" width="11.7109375" style="2" bestFit="1" customWidth="1"/>
    <col min="6584" max="6835" width="9.140625" style="2"/>
    <col min="6836" max="6836" width="44.5703125" style="2" customWidth="1"/>
    <col min="6837" max="6837" width="21.7109375" style="2" customWidth="1"/>
    <col min="6838" max="6838" width="18.7109375" style="2" customWidth="1"/>
    <col min="6839" max="6839" width="11.7109375" style="2" bestFit="1" customWidth="1"/>
    <col min="6840" max="7091" width="9.140625" style="2"/>
    <col min="7092" max="7092" width="44.5703125" style="2" customWidth="1"/>
    <col min="7093" max="7093" width="21.7109375" style="2" customWidth="1"/>
    <col min="7094" max="7094" width="18.7109375" style="2" customWidth="1"/>
    <col min="7095" max="7095" width="11.7109375" style="2" bestFit="1" customWidth="1"/>
    <col min="7096" max="7347" width="9.140625" style="2"/>
    <col min="7348" max="7348" width="44.5703125" style="2" customWidth="1"/>
    <col min="7349" max="7349" width="21.7109375" style="2" customWidth="1"/>
    <col min="7350" max="7350" width="18.7109375" style="2" customWidth="1"/>
    <col min="7351" max="7351" width="11.7109375" style="2" bestFit="1" customWidth="1"/>
    <col min="7352" max="7603" width="9.140625" style="2"/>
    <col min="7604" max="7604" width="44.5703125" style="2" customWidth="1"/>
    <col min="7605" max="7605" width="21.7109375" style="2" customWidth="1"/>
    <col min="7606" max="7606" width="18.7109375" style="2" customWidth="1"/>
    <col min="7607" max="7607" width="11.7109375" style="2" bestFit="1" customWidth="1"/>
    <col min="7608" max="7859" width="9.140625" style="2"/>
    <col min="7860" max="7860" width="44.5703125" style="2" customWidth="1"/>
    <col min="7861" max="7861" width="21.7109375" style="2" customWidth="1"/>
    <col min="7862" max="7862" width="18.7109375" style="2" customWidth="1"/>
    <col min="7863" max="7863" width="11.7109375" style="2" bestFit="1" customWidth="1"/>
    <col min="7864" max="8115" width="9.140625" style="2"/>
    <col min="8116" max="8116" width="44.5703125" style="2" customWidth="1"/>
    <col min="8117" max="8117" width="21.7109375" style="2" customWidth="1"/>
    <col min="8118" max="8118" width="18.7109375" style="2" customWidth="1"/>
    <col min="8119" max="8119" width="11.7109375" style="2" bestFit="1" customWidth="1"/>
    <col min="8120" max="8371" width="9.140625" style="2"/>
    <col min="8372" max="8372" width="44.5703125" style="2" customWidth="1"/>
    <col min="8373" max="8373" width="21.7109375" style="2" customWidth="1"/>
    <col min="8374" max="8374" width="18.7109375" style="2" customWidth="1"/>
    <col min="8375" max="8375" width="11.7109375" style="2" bestFit="1" customWidth="1"/>
    <col min="8376" max="8627" width="9.140625" style="2"/>
    <col min="8628" max="8628" width="44.5703125" style="2" customWidth="1"/>
    <col min="8629" max="8629" width="21.7109375" style="2" customWidth="1"/>
    <col min="8630" max="8630" width="18.7109375" style="2" customWidth="1"/>
    <col min="8631" max="8631" width="11.7109375" style="2" bestFit="1" customWidth="1"/>
    <col min="8632" max="8883" width="9.140625" style="2"/>
    <col min="8884" max="8884" width="44.5703125" style="2" customWidth="1"/>
    <col min="8885" max="8885" width="21.7109375" style="2" customWidth="1"/>
    <col min="8886" max="8886" width="18.7109375" style="2" customWidth="1"/>
    <col min="8887" max="8887" width="11.7109375" style="2" bestFit="1" customWidth="1"/>
    <col min="8888" max="9139" width="9.140625" style="2"/>
    <col min="9140" max="9140" width="44.5703125" style="2" customWidth="1"/>
    <col min="9141" max="9141" width="21.7109375" style="2" customWidth="1"/>
    <col min="9142" max="9142" width="18.7109375" style="2" customWidth="1"/>
    <col min="9143" max="9143" width="11.7109375" style="2" bestFit="1" customWidth="1"/>
    <col min="9144" max="9395" width="9.140625" style="2"/>
    <col min="9396" max="9396" width="44.5703125" style="2" customWidth="1"/>
    <col min="9397" max="9397" width="21.7109375" style="2" customWidth="1"/>
    <col min="9398" max="9398" width="18.7109375" style="2" customWidth="1"/>
    <col min="9399" max="9399" width="11.7109375" style="2" bestFit="1" customWidth="1"/>
    <col min="9400" max="9651" width="9.140625" style="2"/>
    <col min="9652" max="9652" width="44.5703125" style="2" customWidth="1"/>
    <col min="9653" max="9653" width="21.7109375" style="2" customWidth="1"/>
    <col min="9654" max="9654" width="18.7109375" style="2" customWidth="1"/>
    <col min="9655" max="9655" width="11.7109375" style="2" bestFit="1" customWidth="1"/>
    <col min="9656" max="9907" width="9.140625" style="2"/>
    <col min="9908" max="9908" width="44.5703125" style="2" customWidth="1"/>
    <col min="9909" max="9909" width="21.7109375" style="2" customWidth="1"/>
    <col min="9910" max="9910" width="18.7109375" style="2" customWidth="1"/>
    <col min="9911" max="9911" width="11.7109375" style="2" bestFit="1" customWidth="1"/>
    <col min="9912" max="10163" width="9.140625" style="2"/>
    <col min="10164" max="10164" width="44.5703125" style="2" customWidth="1"/>
    <col min="10165" max="10165" width="21.7109375" style="2" customWidth="1"/>
    <col min="10166" max="10166" width="18.7109375" style="2" customWidth="1"/>
    <col min="10167" max="10167" width="11.7109375" style="2" bestFit="1" customWidth="1"/>
    <col min="10168" max="10419" width="9.140625" style="2"/>
    <col min="10420" max="10420" width="44.5703125" style="2" customWidth="1"/>
    <col min="10421" max="10421" width="21.7109375" style="2" customWidth="1"/>
    <col min="10422" max="10422" width="18.7109375" style="2" customWidth="1"/>
    <col min="10423" max="10423" width="11.7109375" style="2" bestFit="1" customWidth="1"/>
    <col min="10424" max="10675" width="9.140625" style="2"/>
    <col min="10676" max="10676" width="44.5703125" style="2" customWidth="1"/>
    <col min="10677" max="10677" width="21.7109375" style="2" customWidth="1"/>
    <col min="10678" max="10678" width="18.7109375" style="2" customWidth="1"/>
    <col min="10679" max="10679" width="11.7109375" style="2" bestFit="1" customWidth="1"/>
    <col min="10680" max="10931" width="9.140625" style="2"/>
    <col min="10932" max="10932" width="44.5703125" style="2" customWidth="1"/>
    <col min="10933" max="10933" width="21.7109375" style="2" customWidth="1"/>
    <col min="10934" max="10934" width="18.7109375" style="2" customWidth="1"/>
    <col min="10935" max="10935" width="11.7109375" style="2" bestFit="1" customWidth="1"/>
    <col min="10936" max="11187" width="9.140625" style="2"/>
    <col min="11188" max="11188" width="44.5703125" style="2" customWidth="1"/>
    <col min="11189" max="11189" width="21.7109375" style="2" customWidth="1"/>
    <col min="11190" max="11190" width="18.7109375" style="2" customWidth="1"/>
    <col min="11191" max="11191" width="11.7109375" style="2" bestFit="1" customWidth="1"/>
    <col min="11192" max="11443" width="9.140625" style="2"/>
    <col min="11444" max="11444" width="44.5703125" style="2" customWidth="1"/>
    <col min="11445" max="11445" width="21.7109375" style="2" customWidth="1"/>
    <col min="11446" max="11446" width="18.7109375" style="2" customWidth="1"/>
    <col min="11447" max="11447" width="11.7109375" style="2" bestFit="1" customWidth="1"/>
    <col min="11448" max="11699" width="9.140625" style="2"/>
    <col min="11700" max="11700" width="44.5703125" style="2" customWidth="1"/>
    <col min="11701" max="11701" width="21.7109375" style="2" customWidth="1"/>
    <col min="11702" max="11702" width="18.7109375" style="2" customWidth="1"/>
    <col min="11703" max="11703" width="11.7109375" style="2" bestFit="1" customWidth="1"/>
    <col min="11704" max="11955" width="9.140625" style="2"/>
    <col min="11956" max="11956" width="44.5703125" style="2" customWidth="1"/>
    <col min="11957" max="11957" width="21.7109375" style="2" customWidth="1"/>
    <col min="11958" max="11958" width="18.7109375" style="2" customWidth="1"/>
    <col min="11959" max="11959" width="11.7109375" style="2" bestFit="1" customWidth="1"/>
    <col min="11960" max="12211" width="9.140625" style="2"/>
    <col min="12212" max="12212" width="44.5703125" style="2" customWidth="1"/>
    <col min="12213" max="12213" width="21.7109375" style="2" customWidth="1"/>
    <col min="12214" max="12214" width="18.7109375" style="2" customWidth="1"/>
    <col min="12215" max="12215" width="11.7109375" style="2" bestFit="1" customWidth="1"/>
    <col min="12216" max="12467" width="9.140625" style="2"/>
    <col min="12468" max="12468" width="44.5703125" style="2" customWidth="1"/>
    <col min="12469" max="12469" width="21.7109375" style="2" customWidth="1"/>
    <col min="12470" max="12470" width="18.7109375" style="2" customWidth="1"/>
    <col min="12471" max="12471" width="11.7109375" style="2" bestFit="1" customWidth="1"/>
    <col min="12472" max="12723" width="9.140625" style="2"/>
    <col min="12724" max="12724" width="44.5703125" style="2" customWidth="1"/>
    <col min="12725" max="12725" width="21.7109375" style="2" customWidth="1"/>
    <col min="12726" max="12726" width="18.7109375" style="2" customWidth="1"/>
    <col min="12727" max="12727" width="11.7109375" style="2" bestFit="1" customWidth="1"/>
    <col min="12728" max="12979" width="9.140625" style="2"/>
    <col min="12980" max="12980" width="44.5703125" style="2" customWidth="1"/>
    <col min="12981" max="12981" width="21.7109375" style="2" customWidth="1"/>
    <col min="12982" max="12982" width="18.7109375" style="2" customWidth="1"/>
    <col min="12983" max="12983" width="11.7109375" style="2" bestFit="1" customWidth="1"/>
    <col min="12984" max="13235" width="9.140625" style="2"/>
    <col min="13236" max="13236" width="44.5703125" style="2" customWidth="1"/>
    <col min="13237" max="13237" width="21.7109375" style="2" customWidth="1"/>
    <col min="13238" max="13238" width="18.7109375" style="2" customWidth="1"/>
    <col min="13239" max="13239" width="11.7109375" style="2" bestFit="1" customWidth="1"/>
    <col min="13240" max="13491" width="9.140625" style="2"/>
    <col min="13492" max="13492" width="44.5703125" style="2" customWidth="1"/>
    <col min="13493" max="13493" width="21.7109375" style="2" customWidth="1"/>
    <col min="13494" max="13494" width="18.7109375" style="2" customWidth="1"/>
    <col min="13495" max="13495" width="11.7109375" style="2" bestFit="1" customWidth="1"/>
    <col min="13496" max="13747" width="9.140625" style="2"/>
    <col min="13748" max="13748" width="44.5703125" style="2" customWidth="1"/>
    <col min="13749" max="13749" width="21.7109375" style="2" customWidth="1"/>
    <col min="13750" max="13750" width="18.7109375" style="2" customWidth="1"/>
    <col min="13751" max="13751" width="11.7109375" style="2" bestFit="1" customWidth="1"/>
    <col min="13752" max="14003" width="9.140625" style="2"/>
    <col min="14004" max="14004" width="44.5703125" style="2" customWidth="1"/>
    <col min="14005" max="14005" width="21.7109375" style="2" customWidth="1"/>
    <col min="14006" max="14006" width="18.7109375" style="2" customWidth="1"/>
    <col min="14007" max="14007" width="11.7109375" style="2" bestFit="1" customWidth="1"/>
    <col min="14008" max="14259" width="9.140625" style="2"/>
    <col min="14260" max="14260" width="44.5703125" style="2" customWidth="1"/>
    <col min="14261" max="14261" width="21.7109375" style="2" customWidth="1"/>
    <col min="14262" max="14262" width="18.7109375" style="2" customWidth="1"/>
    <col min="14263" max="14263" width="11.7109375" style="2" bestFit="1" customWidth="1"/>
    <col min="14264" max="14515" width="9.140625" style="2"/>
    <col min="14516" max="14516" width="44.5703125" style="2" customWidth="1"/>
    <col min="14517" max="14517" width="21.7109375" style="2" customWidth="1"/>
    <col min="14518" max="14518" width="18.7109375" style="2" customWidth="1"/>
    <col min="14519" max="14519" width="11.7109375" style="2" bestFit="1" customWidth="1"/>
    <col min="14520" max="14771" width="9.140625" style="2"/>
    <col min="14772" max="14772" width="44.5703125" style="2" customWidth="1"/>
    <col min="14773" max="14773" width="21.7109375" style="2" customWidth="1"/>
    <col min="14774" max="14774" width="18.7109375" style="2" customWidth="1"/>
    <col min="14775" max="14775" width="11.7109375" style="2" bestFit="1" customWidth="1"/>
    <col min="14776" max="15027" width="9.140625" style="2"/>
    <col min="15028" max="15028" width="44.5703125" style="2" customWidth="1"/>
    <col min="15029" max="15029" width="21.7109375" style="2" customWidth="1"/>
    <col min="15030" max="15030" width="18.7109375" style="2" customWidth="1"/>
    <col min="15031" max="15031" width="11.7109375" style="2" bestFit="1" customWidth="1"/>
    <col min="15032" max="15283" width="9.140625" style="2"/>
    <col min="15284" max="15284" width="44.5703125" style="2" customWidth="1"/>
    <col min="15285" max="15285" width="21.7109375" style="2" customWidth="1"/>
    <col min="15286" max="15286" width="18.7109375" style="2" customWidth="1"/>
    <col min="15287" max="15287" width="11.7109375" style="2" bestFit="1" customWidth="1"/>
    <col min="15288" max="15539" width="9.140625" style="2"/>
    <col min="15540" max="15540" width="44.5703125" style="2" customWidth="1"/>
    <col min="15541" max="15541" width="21.7109375" style="2" customWidth="1"/>
    <col min="15542" max="15542" width="18.7109375" style="2" customWidth="1"/>
    <col min="15543" max="15543" width="11.7109375" style="2" bestFit="1" customWidth="1"/>
    <col min="15544" max="15795" width="9.140625" style="2"/>
    <col min="15796" max="15796" width="44.5703125" style="2" customWidth="1"/>
    <col min="15797" max="15797" width="21.7109375" style="2" customWidth="1"/>
    <col min="15798" max="15798" width="18.7109375" style="2" customWidth="1"/>
    <col min="15799" max="15799" width="11.7109375" style="2" bestFit="1" customWidth="1"/>
    <col min="15800" max="16051" width="9.140625" style="2"/>
    <col min="16052" max="16052" width="44.5703125" style="2" customWidth="1"/>
    <col min="16053" max="16053" width="21.7109375" style="2" customWidth="1"/>
    <col min="16054" max="16054" width="18.7109375" style="2" customWidth="1"/>
    <col min="16055" max="16055" width="11.7109375" style="2" bestFit="1" customWidth="1"/>
    <col min="16056" max="16384" width="9.140625" style="2"/>
  </cols>
  <sheetData>
    <row r="1" spans="1:4" ht="14.45" customHeight="1" x14ac:dyDescent="0.25">
      <c r="A1" s="72"/>
      <c r="B1" s="72"/>
    </row>
    <row r="2" spans="1:4" x14ac:dyDescent="0.25">
      <c r="A2" s="117" t="s">
        <v>4</v>
      </c>
      <c r="B2" s="117"/>
      <c r="C2" s="117"/>
      <c r="D2" s="117"/>
    </row>
    <row r="3" spans="1:4" x14ac:dyDescent="0.25">
      <c r="A3" s="118" t="s">
        <v>74</v>
      </c>
      <c r="B3" s="118"/>
      <c r="C3" s="118"/>
      <c r="D3" s="118"/>
    </row>
    <row r="4" spans="1:4" x14ac:dyDescent="0.25">
      <c r="A4" s="117" t="s">
        <v>116</v>
      </c>
      <c r="B4" s="117"/>
      <c r="C4" s="117"/>
      <c r="D4" s="117"/>
    </row>
    <row r="5" spans="1:4" ht="15.75" thickBot="1" x14ac:dyDescent="0.3">
      <c r="A5" s="73"/>
      <c r="B5" s="73"/>
      <c r="C5" s="119" t="s">
        <v>5</v>
      </c>
      <c r="D5" s="119"/>
    </row>
    <row r="6" spans="1:4" ht="33" customHeight="1" thickTop="1" thickBot="1" x14ac:dyDescent="0.3">
      <c r="A6" s="84" t="s">
        <v>6</v>
      </c>
      <c r="B6" s="136" t="s">
        <v>126</v>
      </c>
      <c r="C6" s="83" t="s">
        <v>117</v>
      </c>
      <c r="D6" s="83" t="s">
        <v>91</v>
      </c>
    </row>
    <row r="7" spans="1:4" ht="15.75" thickTop="1" x14ac:dyDescent="0.25">
      <c r="A7" s="74" t="s">
        <v>7</v>
      </c>
      <c r="B7" s="137"/>
      <c r="C7" s="55"/>
      <c r="D7" s="56"/>
    </row>
    <row r="8" spans="1:4" x14ac:dyDescent="0.25">
      <c r="A8" s="75" t="s">
        <v>8</v>
      </c>
      <c r="B8" s="137"/>
      <c r="C8" s="55"/>
      <c r="D8" s="56"/>
    </row>
    <row r="9" spans="1:4" x14ac:dyDescent="0.25">
      <c r="A9" s="76" t="s">
        <v>9</v>
      </c>
      <c r="B9" s="138">
        <v>4</v>
      </c>
      <c r="C9" s="115">
        <v>6331219</v>
      </c>
      <c r="D9" s="57">
        <v>6331219</v>
      </c>
    </row>
    <row r="10" spans="1:4" x14ac:dyDescent="0.25">
      <c r="A10" s="77" t="s">
        <v>10</v>
      </c>
      <c r="B10" s="139">
        <v>5</v>
      </c>
      <c r="C10" s="115">
        <v>7177295</v>
      </c>
      <c r="D10" s="57">
        <f>1870328+365312</f>
        <v>2235640</v>
      </c>
    </row>
    <row r="11" spans="1:4" x14ac:dyDescent="0.25">
      <c r="A11" s="77" t="s">
        <v>11</v>
      </c>
      <c r="B11" s="139">
        <v>7</v>
      </c>
      <c r="C11" s="115">
        <v>1938843</v>
      </c>
      <c r="D11" s="57">
        <v>5071651</v>
      </c>
    </row>
    <row r="12" spans="1:4" ht="15.75" thickBot="1" x14ac:dyDescent="0.3">
      <c r="A12" s="77" t="s">
        <v>12</v>
      </c>
      <c r="B12" s="139">
        <v>6</v>
      </c>
      <c r="C12" s="116">
        <v>369</v>
      </c>
      <c r="D12" s="57">
        <v>53</v>
      </c>
    </row>
    <row r="13" spans="1:4" ht="16.5" thickTop="1" thickBot="1" x14ac:dyDescent="0.3">
      <c r="A13" s="85" t="s">
        <v>13</v>
      </c>
      <c r="B13" s="140"/>
      <c r="C13" s="86">
        <f>SUM(C9:C12)</f>
        <v>15447726</v>
      </c>
      <c r="D13" s="86">
        <f>SUM(D9:D12)</f>
        <v>13638563</v>
      </c>
    </row>
    <row r="14" spans="1:4" x14ac:dyDescent="0.25">
      <c r="A14" s="75" t="s">
        <v>14</v>
      </c>
      <c r="B14" s="137"/>
      <c r="C14" s="58"/>
      <c r="D14" s="59"/>
    </row>
    <row r="15" spans="1:4" x14ac:dyDescent="0.25">
      <c r="A15" s="76" t="s">
        <v>15</v>
      </c>
      <c r="B15" s="138">
        <v>8</v>
      </c>
      <c r="C15" s="60">
        <v>3755</v>
      </c>
      <c r="D15" s="61">
        <v>3962</v>
      </c>
    </row>
    <row r="16" spans="1:4" x14ac:dyDescent="0.25">
      <c r="A16" s="76" t="s">
        <v>16</v>
      </c>
      <c r="B16" s="138">
        <v>9</v>
      </c>
      <c r="C16" s="60">
        <v>142467</v>
      </c>
      <c r="D16" s="57">
        <v>125301</v>
      </c>
    </row>
    <row r="17" spans="1:4" x14ac:dyDescent="0.25">
      <c r="A17" s="77" t="s">
        <v>17</v>
      </c>
      <c r="B17" s="139">
        <v>10</v>
      </c>
      <c r="C17" s="60">
        <v>42679</v>
      </c>
      <c r="D17" s="61">
        <v>41914</v>
      </c>
    </row>
    <row r="18" spans="1:4" x14ac:dyDescent="0.25">
      <c r="A18" s="77" t="s">
        <v>18</v>
      </c>
      <c r="B18" s="139"/>
      <c r="C18" s="60">
        <v>36773</v>
      </c>
      <c r="D18" s="61">
        <v>35813</v>
      </c>
    </row>
    <row r="19" spans="1:4" x14ac:dyDescent="0.25">
      <c r="A19" s="77" t="s">
        <v>19</v>
      </c>
      <c r="B19" s="139"/>
      <c r="C19" s="60">
        <v>461349</v>
      </c>
      <c r="D19" s="61">
        <v>110496</v>
      </c>
    </row>
    <row r="20" spans="1:4" x14ac:dyDescent="0.25">
      <c r="A20" s="77" t="s">
        <v>0</v>
      </c>
      <c r="B20" s="139">
        <v>7</v>
      </c>
      <c r="C20" s="60">
        <v>76787</v>
      </c>
      <c r="D20" s="57">
        <v>34525</v>
      </c>
    </row>
    <row r="21" spans="1:4" ht="15.75" thickBot="1" x14ac:dyDescent="0.3">
      <c r="A21" s="76" t="s">
        <v>20</v>
      </c>
      <c r="B21" s="138">
        <v>11</v>
      </c>
      <c r="C21" s="61">
        <v>64191</v>
      </c>
      <c r="D21" s="61">
        <f>3322+1304+441+8762</f>
        <v>13829</v>
      </c>
    </row>
    <row r="22" spans="1:4" ht="16.5" thickTop="1" thickBot="1" x14ac:dyDescent="0.3">
      <c r="A22" s="85" t="s">
        <v>21</v>
      </c>
      <c r="B22" s="140"/>
      <c r="C22" s="86">
        <f>SUM(C15:C21)</f>
        <v>828001</v>
      </c>
      <c r="D22" s="86">
        <f>SUM(D15:D21)</f>
        <v>365840</v>
      </c>
    </row>
    <row r="23" spans="1:4" ht="16.5" thickTop="1" thickBot="1" x14ac:dyDescent="0.3">
      <c r="A23" s="85" t="s">
        <v>22</v>
      </c>
      <c r="B23" s="140"/>
      <c r="C23" s="86">
        <f>C13+C22</f>
        <v>16275727</v>
      </c>
      <c r="D23" s="86">
        <f>D13+D22</f>
        <v>14004403</v>
      </c>
    </row>
    <row r="24" spans="1:4" x14ac:dyDescent="0.25">
      <c r="A24" s="75" t="s">
        <v>23</v>
      </c>
      <c r="B24" s="137"/>
      <c r="C24" s="58"/>
      <c r="D24" s="59"/>
    </row>
    <row r="25" spans="1:4" x14ac:dyDescent="0.25">
      <c r="A25" s="78" t="s">
        <v>24</v>
      </c>
      <c r="B25" s="141"/>
      <c r="C25" s="58"/>
      <c r="D25" s="59"/>
    </row>
    <row r="26" spans="1:4" ht="24" customHeight="1" x14ac:dyDescent="0.25">
      <c r="A26" s="77" t="s">
        <v>25</v>
      </c>
      <c r="B26" s="139">
        <v>14</v>
      </c>
      <c r="C26" s="60">
        <v>53801</v>
      </c>
      <c r="D26" s="61">
        <f>75000-21199</f>
        <v>53801</v>
      </c>
    </row>
    <row r="27" spans="1:4" ht="24" x14ac:dyDescent="0.25">
      <c r="A27" s="77" t="s">
        <v>26</v>
      </c>
      <c r="B27" s="139"/>
      <c r="C27" s="60">
        <v>-9810</v>
      </c>
      <c r="D27" s="61">
        <v>-9810</v>
      </c>
    </row>
    <row r="28" spans="1:4" x14ac:dyDescent="0.25">
      <c r="A28" s="76" t="s">
        <v>27</v>
      </c>
      <c r="B28" s="138"/>
      <c r="C28" s="60">
        <v>3182</v>
      </c>
      <c r="D28" s="61">
        <v>3182</v>
      </c>
    </row>
    <row r="29" spans="1:4" ht="15.75" thickBot="1" x14ac:dyDescent="0.3">
      <c r="A29" s="79" t="s">
        <v>28</v>
      </c>
      <c r="B29" s="139"/>
      <c r="C29" s="60">
        <v>3048837</v>
      </c>
      <c r="D29" s="61">
        <v>2845518</v>
      </c>
    </row>
    <row r="30" spans="1:4" ht="16.5" thickTop="1" thickBot="1" x14ac:dyDescent="0.3">
      <c r="A30" s="85" t="s">
        <v>29</v>
      </c>
      <c r="B30" s="140"/>
      <c r="C30" s="86">
        <f>SUM(C26:C29)</f>
        <v>3096010</v>
      </c>
      <c r="D30" s="86">
        <f>SUM(D26:D29)</f>
        <v>2892691</v>
      </c>
    </row>
    <row r="31" spans="1:4" x14ac:dyDescent="0.25">
      <c r="A31" s="75" t="s">
        <v>30</v>
      </c>
      <c r="B31" s="137"/>
      <c r="C31" s="55"/>
      <c r="D31" s="59"/>
    </row>
    <row r="32" spans="1:4" x14ac:dyDescent="0.25">
      <c r="A32" s="76" t="s">
        <v>31</v>
      </c>
      <c r="B32" s="138"/>
      <c r="C32" s="60">
        <v>9810</v>
      </c>
      <c r="D32" s="61">
        <v>9810</v>
      </c>
    </row>
    <row r="33" spans="1:8" ht="24" x14ac:dyDescent="0.25">
      <c r="A33" s="76" t="s">
        <v>96</v>
      </c>
      <c r="B33" s="138"/>
      <c r="C33" s="60">
        <v>361627</v>
      </c>
      <c r="D33" s="61">
        <v>361627</v>
      </c>
    </row>
    <row r="34" spans="1:8" x14ac:dyDescent="0.25">
      <c r="A34" s="76" t="s">
        <v>97</v>
      </c>
      <c r="B34" s="138"/>
      <c r="C34" s="60">
        <v>7000000</v>
      </c>
      <c r="D34" s="61">
        <v>5112356</v>
      </c>
    </row>
    <row r="35" spans="1:8" ht="15.75" thickBot="1" x14ac:dyDescent="0.3">
      <c r="A35" s="76" t="s">
        <v>32</v>
      </c>
      <c r="B35" s="138"/>
      <c r="C35" s="60">
        <v>5342600</v>
      </c>
      <c r="D35" s="61">
        <v>5342600</v>
      </c>
    </row>
    <row r="36" spans="1:8" ht="16.5" thickTop="1" thickBot="1" x14ac:dyDescent="0.3">
      <c r="A36" s="85" t="s">
        <v>33</v>
      </c>
      <c r="B36" s="140"/>
      <c r="C36" s="86">
        <f>SUM(C32:C35)</f>
        <v>12714037</v>
      </c>
      <c r="D36" s="86">
        <f>SUM(D32:D35)</f>
        <v>10826393</v>
      </c>
    </row>
    <row r="37" spans="1:8" x14ac:dyDescent="0.25">
      <c r="A37" s="75" t="s">
        <v>34</v>
      </c>
      <c r="B37" s="137">
        <v>12</v>
      </c>
      <c r="C37" s="58"/>
      <c r="D37" s="59"/>
    </row>
    <row r="38" spans="1:8" x14ac:dyDescent="0.25">
      <c r="A38" s="76" t="s">
        <v>35</v>
      </c>
      <c r="B38" s="138"/>
      <c r="C38" s="60">
        <v>96247</v>
      </c>
      <c r="D38" s="61">
        <v>23467</v>
      </c>
    </row>
    <row r="39" spans="1:8" x14ac:dyDescent="0.25">
      <c r="A39" s="76" t="s">
        <v>98</v>
      </c>
      <c r="B39" s="138"/>
      <c r="C39" s="60">
        <v>133681</v>
      </c>
      <c r="D39" s="61">
        <v>17667</v>
      </c>
      <c r="H39" s="92"/>
    </row>
    <row r="40" spans="1:8" x14ac:dyDescent="0.25">
      <c r="A40" s="76" t="s">
        <v>31</v>
      </c>
      <c r="B40" s="138"/>
      <c r="C40" s="60">
        <v>139</v>
      </c>
      <c r="D40" s="61">
        <v>1090</v>
      </c>
    </row>
    <row r="41" spans="1:8" x14ac:dyDescent="0.25">
      <c r="A41" s="76" t="s">
        <v>32</v>
      </c>
      <c r="B41" s="138">
        <v>13</v>
      </c>
      <c r="C41" s="115">
        <v>156747</v>
      </c>
      <c r="D41" s="61">
        <v>200254</v>
      </c>
    </row>
    <row r="42" spans="1:8" ht="15.75" customHeight="1" thickBot="1" x14ac:dyDescent="0.3">
      <c r="A42" s="80" t="s">
        <v>36</v>
      </c>
      <c r="B42" s="138"/>
      <c r="C42" s="60">
        <v>78866</v>
      </c>
      <c r="D42" s="57">
        <f>20270+8126+4858+9410+177</f>
        <v>42841</v>
      </c>
    </row>
    <row r="43" spans="1:8" ht="22.5" customHeight="1" thickTop="1" thickBot="1" x14ac:dyDescent="0.3">
      <c r="A43" s="85" t="s">
        <v>37</v>
      </c>
      <c r="B43" s="140"/>
      <c r="C43" s="86">
        <f>SUM(C38:C42)</f>
        <v>465680</v>
      </c>
      <c r="D43" s="86">
        <f>SUM(D38:D42)</f>
        <v>285319</v>
      </c>
    </row>
    <row r="44" spans="1:8" s="5" customFormat="1" ht="20.25" customHeight="1" thickTop="1" thickBot="1" x14ac:dyDescent="0.3">
      <c r="A44" s="85" t="s">
        <v>38</v>
      </c>
      <c r="B44" s="140"/>
      <c r="C44" s="86">
        <f>C36+C43</f>
        <v>13179717</v>
      </c>
      <c r="D44" s="86">
        <f>D36+D43</f>
        <v>11111712</v>
      </c>
    </row>
    <row r="45" spans="1:8" ht="36" customHeight="1" thickTop="1" thickBot="1" x14ac:dyDescent="0.3">
      <c r="A45" s="85" t="s">
        <v>39</v>
      </c>
      <c r="B45" s="140"/>
      <c r="C45" s="86">
        <f>C44+C30</f>
        <v>16275727</v>
      </c>
      <c r="D45" s="86">
        <f>D44+D30</f>
        <v>14004403</v>
      </c>
    </row>
    <row r="46" spans="1:8" x14ac:dyDescent="0.25">
      <c r="C46" s="32"/>
      <c r="D46" s="32"/>
    </row>
    <row r="47" spans="1:8" x14ac:dyDescent="0.25">
      <c r="C47" s="32"/>
      <c r="D47" s="32"/>
    </row>
    <row r="48" spans="1:8" x14ac:dyDescent="0.25">
      <c r="C48" s="32"/>
      <c r="D48" s="32"/>
    </row>
    <row r="49" spans="1:2" ht="25.5" x14ac:dyDescent="0.25">
      <c r="A49" s="82" t="s">
        <v>92</v>
      </c>
      <c r="B49" s="82"/>
    </row>
    <row r="50" spans="1:2" ht="25.5" x14ac:dyDescent="0.25">
      <c r="A50" s="72" t="s">
        <v>1</v>
      </c>
      <c r="B50" s="72"/>
    </row>
    <row r="52" spans="1:2" x14ac:dyDescent="0.25">
      <c r="A52" s="72"/>
      <c r="B52" s="72"/>
    </row>
    <row r="53" spans="1:2" ht="25.5" x14ac:dyDescent="0.25">
      <c r="A53" s="82" t="s">
        <v>82</v>
      </c>
      <c r="B53" s="82"/>
    </row>
    <row r="54" spans="1:2" ht="25.5" x14ac:dyDescent="0.25">
      <c r="A54" s="72" t="s">
        <v>2</v>
      </c>
      <c r="B54" s="72"/>
    </row>
    <row r="55" spans="1:2" ht="15" customHeight="1" x14ac:dyDescent="0.25"/>
    <row r="56" spans="1:2" x14ac:dyDescent="0.25">
      <c r="A56" s="72" t="s">
        <v>3</v>
      </c>
      <c r="B56" s="72"/>
    </row>
  </sheetData>
  <mergeCells count="4">
    <mergeCell ref="C5:D5"/>
    <mergeCell ref="A2:D2"/>
    <mergeCell ref="A3:D3"/>
    <mergeCell ref="A4:D4"/>
  </mergeCells>
  <pageMargins left="0.7" right="0.7" top="0.75" bottom="0.75" header="0.3" footer="0.3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3"/>
  <sheetViews>
    <sheetView tabSelected="1" topLeftCell="A13" workbookViewId="0">
      <selection activeCell="B17" sqref="B17"/>
    </sheetView>
  </sheetViews>
  <sheetFormatPr defaultColWidth="9.140625" defaultRowHeight="15" x14ac:dyDescent="0.25"/>
  <cols>
    <col min="1" max="1" width="49.28515625" style="30" customWidth="1"/>
    <col min="2" max="2" width="28.7109375" style="30" customWidth="1"/>
    <col min="3" max="3" width="20.85546875" style="30" customWidth="1"/>
    <col min="4" max="4" width="22.5703125" style="30" customWidth="1"/>
    <col min="5" max="5" width="9.140625" style="30"/>
    <col min="6" max="124" width="9.140625" style="2"/>
    <col min="125" max="125" width="49.28515625" style="2" customWidth="1"/>
    <col min="126" max="126" width="19.42578125" style="2" customWidth="1"/>
    <col min="127" max="380" width="9.140625" style="2"/>
    <col min="381" max="381" width="49.28515625" style="2" customWidth="1"/>
    <col min="382" max="382" width="19.42578125" style="2" customWidth="1"/>
    <col min="383" max="636" width="9.140625" style="2"/>
    <col min="637" max="637" width="49.28515625" style="2" customWidth="1"/>
    <col min="638" max="638" width="19.42578125" style="2" customWidth="1"/>
    <col min="639" max="892" width="9.140625" style="2"/>
    <col min="893" max="893" width="49.28515625" style="2" customWidth="1"/>
    <col min="894" max="894" width="19.42578125" style="2" customWidth="1"/>
    <col min="895" max="1148" width="9.140625" style="2"/>
    <col min="1149" max="1149" width="49.28515625" style="2" customWidth="1"/>
    <col min="1150" max="1150" width="19.42578125" style="2" customWidth="1"/>
    <col min="1151" max="1404" width="9.140625" style="2"/>
    <col min="1405" max="1405" width="49.28515625" style="2" customWidth="1"/>
    <col min="1406" max="1406" width="19.42578125" style="2" customWidth="1"/>
    <col min="1407" max="1660" width="9.140625" style="2"/>
    <col min="1661" max="1661" width="49.28515625" style="2" customWidth="1"/>
    <col min="1662" max="1662" width="19.42578125" style="2" customWidth="1"/>
    <col min="1663" max="1916" width="9.140625" style="2"/>
    <col min="1917" max="1917" width="49.28515625" style="2" customWidth="1"/>
    <col min="1918" max="1918" width="19.42578125" style="2" customWidth="1"/>
    <col min="1919" max="2172" width="9.140625" style="2"/>
    <col min="2173" max="2173" width="49.28515625" style="2" customWidth="1"/>
    <col min="2174" max="2174" width="19.42578125" style="2" customWidth="1"/>
    <col min="2175" max="2428" width="9.140625" style="2"/>
    <col min="2429" max="2429" width="49.28515625" style="2" customWidth="1"/>
    <col min="2430" max="2430" width="19.42578125" style="2" customWidth="1"/>
    <col min="2431" max="2684" width="9.140625" style="2"/>
    <col min="2685" max="2685" width="49.28515625" style="2" customWidth="1"/>
    <col min="2686" max="2686" width="19.42578125" style="2" customWidth="1"/>
    <col min="2687" max="2940" width="9.140625" style="2"/>
    <col min="2941" max="2941" width="49.28515625" style="2" customWidth="1"/>
    <col min="2942" max="2942" width="19.42578125" style="2" customWidth="1"/>
    <col min="2943" max="3196" width="9.140625" style="2"/>
    <col min="3197" max="3197" width="49.28515625" style="2" customWidth="1"/>
    <col min="3198" max="3198" width="19.42578125" style="2" customWidth="1"/>
    <col min="3199" max="3452" width="9.140625" style="2"/>
    <col min="3453" max="3453" width="49.28515625" style="2" customWidth="1"/>
    <col min="3454" max="3454" width="19.42578125" style="2" customWidth="1"/>
    <col min="3455" max="3708" width="9.140625" style="2"/>
    <col min="3709" max="3709" width="49.28515625" style="2" customWidth="1"/>
    <col min="3710" max="3710" width="19.42578125" style="2" customWidth="1"/>
    <col min="3711" max="3964" width="9.140625" style="2"/>
    <col min="3965" max="3965" width="49.28515625" style="2" customWidth="1"/>
    <col min="3966" max="3966" width="19.42578125" style="2" customWidth="1"/>
    <col min="3967" max="4220" width="9.140625" style="2"/>
    <col min="4221" max="4221" width="49.28515625" style="2" customWidth="1"/>
    <col min="4222" max="4222" width="19.42578125" style="2" customWidth="1"/>
    <col min="4223" max="4476" width="9.140625" style="2"/>
    <col min="4477" max="4477" width="49.28515625" style="2" customWidth="1"/>
    <col min="4478" max="4478" width="19.42578125" style="2" customWidth="1"/>
    <col min="4479" max="4732" width="9.140625" style="2"/>
    <col min="4733" max="4733" width="49.28515625" style="2" customWidth="1"/>
    <col min="4734" max="4734" width="19.42578125" style="2" customWidth="1"/>
    <col min="4735" max="4988" width="9.140625" style="2"/>
    <col min="4989" max="4989" width="49.28515625" style="2" customWidth="1"/>
    <col min="4990" max="4990" width="19.42578125" style="2" customWidth="1"/>
    <col min="4991" max="5244" width="9.140625" style="2"/>
    <col min="5245" max="5245" width="49.28515625" style="2" customWidth="1"/>
    <col min="5246" max="5246" width="19.42578125" style="2" customWidth="1"/>
    <col min="5247" max="5500" width="9.140625" style="2"/>
    <col min="5501" max="5501" width="49.28515625" style="2" customWidth="1"/>
    <col min="5502" max="5502" width="19.42578125" style="2" customWidth="1"/>
    <col min="5503" max="5756" width="9.140625" style="2"/>
    <col min="5757" max="5757" width="49.28515625" style="2" customWidth="1"/>
    <col min="5758" max="5758" width="19.42578125" style="2" customWidth="1"/>
    <col min="5759" max="6012" width="9.140625" style="2"/>
    <col min="6013" max="6013" width="49.28515625" style="2" customWidth="1"/>
    <col min="6014" max="6014" width="19.42578125" style="2" customWidth="1"/>
    <col min="6015" max="6268" width="9.140625" style="2"/>
    <col min="6269" max="6269" width="49.28515625" style="2" customWidth="1"/>
    <col min="6270" max="6270" width="19.42578125" style="2" customWidth="1"/>
    <col min="6271" max="6524" width="9.140625" style="2"/>
    <col min="6525" max="6525" width="49.28515625" style="2" customWidth="1"/>
    <col min="6526" max="6526" width="19.42578125" style="2" customWidth="1"/>
    <col min="6527" max="6780" width="9.140625" style="2"/>
    <col min="6781" max="6781" width="49.28515625" style="2" customWidth="1"/>
    <col min="6782" max="6782" width="19.42578125" style="2" customWidth="1"/>
    <col min="6783" max="7036" width="9.140625" style="2"/>
    <col min="7037" max="7037" width="49.28515625" style="2" customWidth="1"/>
    <col min="7038" max="7038" width="19.42578125" style="2" customWidth="1"/>
    <col min="7039" max="7292" width="9.140625" style="2"/>
    <col min="7293" max="7293" width="49.28515625" style="2" customWidth="1"/>
    <col min="7294" max="7294" width="19.42578125" style="2" customWidth="1"/>
    <col min="7295" max="7548" width="9.140625" style="2"/>
    <col min="7549" max="7549" width="49.28515625" style="2" customWidth="1"/>
    <col min="7550" max="7550" width="19.42578125" style="2" customWidth="1"/>
    <col min="7551" max="7804" width="9.140625" style="2"/>
    <col min="7805" max="7805" width="49.28515625" style="2" customWidth="1"/>
    <col min="7806" max="7806" width="19.42578125" style="2" customWidth="1"/>
    <col min="7807" max="8060" width="9.140625" style="2"/>
    <col min="8061" max="8061" width="49.28515625" style="2" customWidth="1"/>
    <col min="8062" max="8062" width="19.42578125" style="2" customWidth="1"/>
    <col min="8063" max="8316" width="9.140625" style="2"/>
    <col min="8317" max="8317" width="49.28515625" style="2" customWidth="1"/>
    <col min="8318" max="8318" width="19.42578125" style="2" customWidth="1"/>
    <col min="8319" max="8572" width="9.140625" style="2"/>
    <col min="8573" max="8573" width="49.28515625" style="2" customWidth="1"/>
    <col min="8574" max="8574" width="19.42578125" style="2" customWidth="1"/>
    <col min="8575" max="8828" width="9.140625" style="2"/>
    <col min="8829" max="8829" width="49.28515625" style="2" customWidth="1"/>
    <col min="8830" max="8830" width="19.42578125" style="2" customWidth="1"/>
    <col min="8831" max="9084" width="9.140625" style="2"/>
    <col min="9085" max="9085" width="49.28515625" style="2" customWidth="1"/>
    <col min="9086" max="9086" width="19.42578125" style="2" customWidth="1"/>
    <col min="9087" max="9340" width="9.140625" style="2"/>
    <col min="9341" max="9341" width="49.28515625" style="2" customWidth="1"/>
    <col min="9342" max="9342" width="19.42578125" style="2" customWidth="1"/>
    <col min="9343" max="9596" width="9.140625" style="2"/>
    <col min="9597" max="9597" width="49.28515625" style="2" customWidth="1"/>
    <col min="9598" max="9598" width="19.42578125" style="2" customWidth="1"/>
    <col min="9599" max="9852" width="9.140625" style="2"/>
    <col min="9853" max="9853" width="49.28515625" style="2" customWidth="1"/>
    <col min="9854" max="9854" width="19.42578125" style="2" customWidth="1"/>
    <col min="9855" max="10108" width="9.140625" style="2"/>
    <col min="10109" max="10109" width="49.28515625" style="2" customWidth="1"/>
    <col min="10110" max="10110" width="19.42578125" style="2" customWidth="1"/>
    <col min="10111" max="10364" width="9.140625" style="2"/>
    <col min="10365" max="10365" width="49.28515625" style="2" customWidth="1"/>
    <col min="10366" max="10366" width="19.42578125" style="2" customWidth="1"/>
    <col min="10367" max="10620" width="9.140625" style="2"/>
    <col min="10621" max="10621" width="49.28515625" style="2" customWidth="1"/>
    <col min="10622" max="10622" width="19.42578125" style="2" customWidth="1"/>
    <col min="10623" max="10876" width="9.140625" style="2"/>
    <col min="10877" max="10877" width="49.28515625" style="2" customWidth="1"/>
    <col min="10878" max="10878" width="19.42578125" style="2" customWidth="1"/>
    <col min="10879" max="11132" width="9.140625" style="2"/>
    <col min="11133" max="11133" width="49.28515625" style="2" customWidth="1"/>
    <col min="11134" max="11134" width="19.42578125" style="2" customWidth="1"/>
    <col min="11135" max="11388" width="9.140625" style="2"/>
    <col min="11389" max="11389" width="49.28515625" style="2" customWidth="1"/>
    <col min="11390" max="11390" width="19.42578125" style="2" customWidth="1"/>
    <col min="11391" max="11644" width="9.140625" style="2"/>
    <col min="11645" max="11645" width="49.28515625" style="2" customWidth="1"/>
    <col min="11646" max="11646" width="19.42578125" style="2" customWidth="1"/>
    <col min="11647" max="11900" width="9.140625" style="2"/>
    <col min="11901" max="11901" width="49.28515625" style="2" customWidth="1"/>
    <col min="11902" max="11902" width="19.42578125" style="2" customWidth="1"/>
    <col min="11903" max="12156" width="9.140625" style="2"/>
    <col min="12157" max="12157" width="49.28515625" style="2" customWidth="1"/>
    <col min="12158" max="12158" width="19.42578125" style="2" customWidth="1"/>
    <col min="12159" max="12412" width="9.140625" style="2"/>
    <col min="12413" max="12413" width="49.28515625" style="2" customWidth="1"/>
    <col min="12414" max="12414" width="19.42578125" style="2" customWidth="1"/>
    <col min="12415" max="12668" width="9.140625" style="2"/>
    <col min="12669" max="12669" width="49.28515625" style="2" customWidth="1"/>
    <col min="12670" max="12670" width="19.42578125" style="2" customWidth="1"/>
    <col min="12671" max="12924" width="9.140625" style="2"/>
    <col min="12925" max="12925" width="49.28515625" style="2" customWidth="1"/>
    <col min="12926" max="12926" width="19.42578125" style="2" customWidth="1"/>
    <col min="12927" max="13180" width="9.140625" style="2"/>
    <col min="13181" max="13181" width="49.28515625" style="2" customWidth="1"/>
    <col min="13182" max="13182" width="19.42578125" style="2" customWidth="1"/>
    <col min="13183" max="13436" width="9.140625" style="2"/>
    <col min="13437" max="13437" width="49.28515625" style="2" customWidth="1"/>
    <col min="13438" max="13438" width="19.42578125" style="2" customWidth="1"/>
    <col min="13439" max="13692" width="9.140625" style="2"/>
    <col min="13693" max="13693" width="49.28515625" style="2" customWidth="1"/>
    <col min="13694" max="13694" width="19.42578125" style="2" customWidth="1"/>
    <col min="13695" max="13948" width="9.140625" style="2"/>
    <col min="13949" max="13949" width="49.28515625" style="2" customWidth="1"/>
    <col min="13950" max="13950" width="19.42578125" style="2" customWidth="1"/>
    <col min="13951" max="14204" width="9.140625" style="2"/>
    <col min="14205" max="14205" width="49.28515625" style="2" customWidth="1"/>
    <col min="14206" max="14206" width="19.42578125" style="2" customWidth="1"/>
    <col min="14207" max="14460" width="9.140625" style="2"/>
    <col min="14461" max="14461" width="49.28515625" style="2" customWidth="1"/>
    <col min="14462" max="14462" width="19.42578125" style="2" customWidth="1"/>
    <col min="14463" max="14716" width="9.140625" style="2"/>
    <col min="14717" max="14717" width="49.28515625" style="2" customWidth="1"/>
    <col min="14718" max="14718" width="19.42578125" style="2" customWidth="1"/>
    <col min="14719" max="14972" width="9.140625" style="2"/>
    <col min="14973" max="14973" width="49.28515625" style="2" customWidth="1"/>
    <col min="14974" max="14974" width="19.42578125" style="2" customWidth="1"/>
    <col min="14975" max="15228" width="9.140625" style="2"/>
    <col min="15229" max="15229" width="49.28515625" style="2" customWidth="1"/>
    <col min="15230" max="15230" width="19.42578125" style="2" customWidth="1"/>
    <col min="15231" max="15484" width="9.140625" style="2"/>
    <col min="15485" max="15485" width="49.28515625" style="2" customWidth="1"/>
    <col min="15486" max="15486" width="19.42578125" style="2" customWidth="1"/>
    <col min="15487" max="15740" width="9.140625" style="2"/>
    <col min="15741" max="15741" width="49.28515625" style="2" customWidth="1"/>
    <col min="15742" max="15742" width="19.42578125" style="2" customWidth="1"/>
    <col min="15743" max="15996" width="9.140625" style="2"/>
    <col min="15997" max="15997" width="49.28515625" style="2" customWidth="1"/>
    <col min="15998" max="15998" width="19.42578125" style="2" customWidth="1"/>
    <col min="15999" max="16384" width="9.140625" style="2"/>
  </cols>
  <sheetData>
    <row r="1" spans="1:4" x14ac:dyDescent="0.25">
      <c r="A1" s="100"/>
      <c r="B1" s="100"/>
    </row>
    <row r="2" spans="1:4" ht="26.25" customHeight="1" x14ac:dyDescent="0.25">
      <c r="A2" s="120" t="s">
        <v>4</v>
      </c>
      <c r="B2" s="120"/>
      <c r="C2" s="120"/>
      <c r="D2" s="120"/>
    </row>
    <row r="3" spans="1:4" x14ac:dyDescent="0.25">
      <c r="A3" s="120" t="s">
        <v>75</v>
      </c>
      <c r="B3" s="120"/>
      <c r="C3" s="120"/>
      <c r="D3" s="120"/>
    </row>
    <row r="4" spans="1:4" ht="15" customHeight="1" x14ac:dyDescent="0.25">
      <c r="A4" s="120" t="s">
        <v>116</v>
      </c>
      <c r="B4" s="120"/>
      <c r="C4" s="120"/>
      <c r="D4" s="120"/>
    </row>
    <row r="5" spans="1:4" ht="15.75" customHeight="1" thickBot="1" x14ac:dyDescent="0.3">
      <c r="A5" s="101"/>
      <c r="B5" s="101"/>
      <c r="D5" s="102"/>
    </row>
    <row r="6" spans="1:4" ht="39.75" customHeight="1" thickTop="1" x14ac:dyDescent="0.25">
      <c r="A6" s="134" t="s">
        <v>6</v>
      </c>
      <c r="B6" s="135" t="s">
        <v>126</v>
      </c>
      <c r="C6" s="62" t="s">
        <v>118</v>
      </c>
      <c r="D6" s="62" t="s">
        <v>119</v>
      </c>
    </row>
    <row r="7" spans="1:4" ht="15.75" customHeight="1" x14ac:dyDescent="0.25">
      <c r="A7" s="129" t="s">
        <v>40</v>
      </c>
      <c r="B7" s="142">
        <v>15</v>
      </c>
      <c r="C7" s="98">
        <f>2001495-3593</f>
        <v>1997902</v>
      </c>
      <c r="D7" s="99">
        <v>2595899</v>
      </c>
    </row>
    <row r="8" spans="1:4" ht="27" customHeight="1" thickBot="1" x14ac:dyDescent="0.3">
      <c r="A8" s="129" t="s">
        <v>41</v>
      </c>
      <c r="B8" s="143">
        <v>16</v>
      </c>
      <c r="C8" s="103">
        <v>-1134421</v>
      </c>
      <c r="D8" s="104">
        <v>-1656003</v>
      </c>
    </row>
    <row r="9" spans="1:4" ht="35.25" customHeight="1" thickBot="1" x14ac:dyDescent="0.3">
      <c r="A9" s="130" t="s">
        <v>42</v>
      </c>
      <c r="B9" s="144"/>
      <c r="C9" s="105">
        <f>SUM(C7:C8)</f>
        <v>863481</v>
      </c>
      <c r="D9" s="105">
        <f>SUM(D7:D8)</f>
        <v>939896</v>
      </c>
    </row>
    <row r="10" spans="1:4" ht="24" customHeight="1" x14ac:dyDescent="0.25">
      <c r="A10" s="131" t="s">
        <v>43</v>
      </c>
      <c r="B10" s="145">
        <v>17</v>
      </c>
      <c r="C10" s="94">
        <f>-233679-425</f>
        <v>-234104</v>
      </c>
      <c r="D10" s="94">
        <v>-251638</v>
      </c>
    </row>
    <row r="11" spans="1:4" ht="25.5" customHeight="1" x14ac:dyDescent="0.25">
      <c r="A11" s="131" t="s">
        <v>88</v>
      </c>
      <c r="B11" s="142"/>
      <c r="C11" s="87"/>
      <c r="D11" s="87"/>
    </row>
    <row r="12" spans="1:4" ht="36.75" customHeight="1" x14ac:dyDescent="0.25">
      <c r="A12" s="129" t="s">
        <v>44</v>
      </c>
      <c r="B12" s="142">
        <v>18</v>
      </c>
      <c r="C12" s="93">
        <f>294795-217778+3593</f>
        <v>80610</v>
      </c>
      <c r="D12" s="93">
        <f>399859-12428</f>
        <v>387431</v>
      </c>
    </row>
    <row r="13" spans="1:4" ht="15" customHeight="1" x14ac:dyDescent="0.25">
      <c r="A13" s="129" t="s">
        <v>45</v>
      </c>
      <c r="B13" s="142"/>
      <c r="C13" s="88">
        <f>-74369+384</f>
        <v>-73985</v>
      </c>
      <c r="D13" s="88">
        <f>-242945+19176</f>
        <v>-223769</v>
      </c>
    </row>
    <row r="14" spans="1:4" ht="24" customHeight="1" x14ac:dyDescent="0.25">
      <c r="A14" s="129" t="s">
        <v>89</v>
      </c>
      <c r="B14" s="142"/>
      <c r="C14" s="93">
        <v>217778</v>
      </c>
      <c r="D14" s="93">
        <v>12428</v>
      </c>
    </row>
    <row r="15" spans="1:4" ht="29.25" customHeight="1" x14ac:dyDescent="0.25">
      <c r="A15" s="129" t="s">
        <v>46</v>
      </c>
      <c r="B15" s="142"/>
      <c r="C15" s="88">
        <f>77-25-384</f>
        <v>-332</v>
      </c>
      <c r="D15" s="94">
        <f>1625-9369-19176</f>
        <v>-26920</v>
      </c>
    </row>
    <row r="16" spans="1:4" ht="31.5" customHeight="1" x14ac:dyDescent="0.25">
      <c r="A16" s="129" t="s">
        <v>47</v>
      </c>
      <c r="B16" s="142">
        <v>20</v>
      </c>
      <c r="C16" s="88">
        <f>-650196+25</f>
        <v>-650171</v>
      </c>
      <c r="D16" s="88">
        <f>-635597+9369</f>
        <v>-626228</v>
      </c>
    </row>
    <row r="17" spans="1:4" ht="30" customHeight="1" x14ac:dyDescent="0.25">
      <c r="A17" s="129" t="s">
        <v>48</v>
      </c>
      <c r="B17" s="142">
        <v>19</v>
      </c>
      <c r="C17" s="93">
        <f>119-77</f>
        <v>42</v>
      </c>
      <c r="D17" s="93">
        <f>4228-1625</f>
        <v>2603</v>
      </c>
    </row>
    <row r="18" spans="1:4" ht="39.75" customHeight="1" thickBot="1" x14ac:dyDescent="0.3">
      <c r="A18" s="132" t="s">
        <v>102</v>
      </c>
      <c r="B18" s="146"/>
      <c r="C18" s="63">
        <f>C9+C10+C12+C13+C15+C16+C17+C14</f>
        <v>203319</v>
      </c>
      <c r="D18" s="63">
        <f>D9+D10+D12+D13+D14+D15+D16+D17</f>
        <v>213803</v>
      </c>
    </row>
    <row r="19" spans="1:4" ht="25.5" customHeight="1" thickBot="1" x14ac:dyDescent="0.3">
      <c r="A19" s="129" t="s">
        <v>99</v>
      </c>
      <c r="B19" s="147"/>
      <c r="C19" s="107"/>
      <c r="D19" s="107"/>
    </row>
    <row r="20" spans="1:4" ht="21" customHeight="1" x14ac:dyDescent="0.25">
      <c r="A20" s="133" t="s">
        <v>95</v>
      </c>
      <c r="B20" s="148"/>
      <c r="C20" s="108"/>
      <c r="D20" s="108"/>
    </row>
    <row r="21" spans="1:4" ht="24.75" customHeight="1" x14ac:dyDescent="0.25">
      <c r="A21" s="133" t="s">
        <v>100</v>
      </c>
      <c r="B21" s="149"/>
      <c r="C21" s="108"/>
      <c r="D21" s="108"/>
    </row>
    <row r="22" spans="1:4" ht="24" customHeight="1" x14ac:dyDescent="0.25">
      <c r="A22" s="133" t="s">
        <v>101</v>
      </c>
      <c r="B22" s="149"/>
      <c r="C22" s="105">
        <f>C18</f>
        <v>203319</v>
      </c>
      <c r="D22" s="105">
        <f>D18</f>
        <v>213803</v>
      </c>
    </row>
    <row r="23" spans="1:4" ht="15" customHeight="1" thickBot="1" x14ac:dyDescent="0.3">
      <c r="A23" s="129" t="s">
        <v>81</v>
      </c>
      <c r="B23" s="150">
        <v>21</v>
      </c>
      <c r="C23" s="89">
        <f>C22*1000/214506</f>
        <v>947.84761265419149</v>
      </c>
      <c r="D23" s="89">
        <f>D22*1000/214506</f>
        <v>996.72270239527097</v>
      </c>
    </row>
    <row r="24" spans="1:4" ht="15" customHeight="1" x14ac:dyDescent="0.25">
      <c r="A24" s="100"/>
      <c r="B24" s="100"/>
      <c r="C24" s="34"/>
      <c r="D24" s="34"/>
    </row>
    <row r="25" spans="1:4" ht="15" customHeight="1" x14ac:dyDescent="0.25">
      <c r="A25" s="100"/>
      <c r="B25" s="100"/>
      <c r="C25" s="34"/>
    </row>
    <row r="26" spans="1:4" ht="15" customHeight="1" x14ac:dyDescent="0.25">
      <c r="A26" s="100"/>
      <c r="B26" s="100"/>
      <c r="C26" s="34"/>
      <c r="D26" s="109"/>
    </row>
    <row r="27" spans="1:4" ht="15" customHeight="1" x14ac:dyDescent="0.25">
      <c r="A27" s="100"/>
      <c r="B27" s="100"/>
      <c r="C27" s="34"/>
      <c r="D27" s="34"/>
    </row>
    <row r="28" spans="1:4" ht="15" customHeight="1" x14ac:dyDescent="0.25">
      <c r="A28" s="100"/>
      <c r="B28" s="100"/>
      <c r="C28" s="34"/>
      <c r="D28" s="34"/>
    </row>
    <row r="29" spans="1:4" ht="15" customHeight="1" x14ac:dyDescent="0.25">
      <c r="A29" s="100" t="s">
        <v>90</v>
      </c>
      <c r="B29" s="100"/>
    </row>
    <row r="30" spans="1:4" ht="15" customHeight="1" x14ac:dyDescent="0.25">
      <c r="A30" s="110" t="s">
        <v>1</v>
      </c>
      <c r="B30" s="110"/>
    </row>
    <row r="31" spans="1:4" ht="15" customHeight="1" x14ac:dyDescent="0.25"/>
    <row r="32" spans="1:4" ht="15" customHeight="1" x14ac:dyDescent="0.25">
      <c r="A32" s="110"/>
      <c r="B32" s="110"/>
    </row>
    <row r="33" spans="1:4" ht="15" customHeight="1" x14ac:dyDescent="0.25">
      <c r="A33" s="100" t="s">
        <v>93</v>
      </c>
      <c r="B33" s="100"/>
    </row>
    <row r="34" spans="1:4" ht="15" customHeight="1" x14ac:dyDescent="0.25">
      <c r="A34" s="110" t="s">
        <v>2</v>
      </c>
      <c r="B34" s="110"/>
    </row>
    <row r="35" spans="1:4" ht="15" customHeight="1" x14ac:dyDescent="0.25"/>
    <row r="36" spans="1:4" ht="15" customHeight="1" x14ac:dyDescent="0.25">
      <c r="A36" s="110" t="s">
        <v>3</v>
      </c>
      <c r="B36" s="110"/>
    </row>
    <row r="37" spans="1:4" ht="15" customHeight="1" x14ac:dyDescent="0.25"/>
    <row r="38" spans="1:4" ht="15" customHeight="1" x14ac:dyDescent="0.25">
      <c r="A38" s="34"/>
      <c r="B38" s="34"/>
      <c r="C38" s="34"/>
      <c r="D38" s="34"/>
    </row>
    <row r="39" spans="1:4" ht="15.75" customHeight="1" x14ac:dyDescent="0.25"/>
    <row r="40" spans="1:4" ht="24" customHeight="1" x14ac:dyDescent="0.25">
      <c r="A40" s="111"/>
      <c r="B40" s="111"/>
      <c r="C40" s="111"/>
      <c r="D40" s="41"/>
    </row>
    <row r="41" spans="1:4" ht="24" customHeight="1" x14ac:dyDescent="0.25">
      <c r="A41" s="111"/>
      <c r="B41" s="111"/>
      <c r="C41" s="111"/>
      <c r="D41" s="41"/>
    </row>
    <row r="42" spans="1:4" ht="15" customHeight="1" x14ac:dyDescent="0.25">
      <c r="A42" s="106"/>
      <c r="B42" s="106"/>
      <c r="C42" s="106"/>
      <c r="D42" s="33"/>
    </row>
    <row r="43" spans="1:4" ht="15" customHeight="1" x14ac:dyDescent="0.25"/>
    <row r="44" spans="1:4" ht="15" customHeight="1" x14ac:dyDescent="0.25"/>
    <row r="45" spans="1:4" ht="15" customHeight="1" x14ac:dyDescent="0.25"/>
    <row r="46" spans="1:4" ht="15" customHeight="1" x14ac:dyDescent="0.25"/>
    <row r="47" spans="1:4" ht="15" customHeight="1" x14ac:dyDescent="0.25"/>
    <row r="48" spans="1:4" ht="15" customHeight="1" x14ac:dyDescent="0.25"/>
    <row r="49" ht="15" customHeight="1" x14ac:dyDescent="0.25"/>
    <row r="50" ht="15" customHeight="1" x14ac:dyDescent="0.25"/>
    <row r="51" ht="15" customHeight="1" x14ac:dyDescent="0.25"/>
    <row r="52" ht="15.75" customHeight="1" x14ac:dyDescent="0.25"/>
    <row r="53" ht="15.75" customHeight="1" x14ac:dyDescent="0.25"/>
  </sheetData>
  <mergeCells count="3">
    <mergeCell ref="A2:D2"/>
    <mergeCell ref="A3:D3"/>
    <mergeCell ref="A4:D4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3"/>
  <sheetViews>
    <sheetView workbookViewId="0">
      <selection sqref="A1:C59"/>
    </sheetView>
  </sheetViews>
  <sheetFormatPr defaultRowHeight="15" x14ac:dyDescent="0.25"/>
  <cols>
    <col min="1" max="1" width="42.85546875" customWidth="1"/>
    <col min="2" max="2" width="16.5703125" style="30" customWidth="1"/>
    <col min="3" max="3" width="19.85546875" style="30" customWidth="1"/>
  </cols>
  <sheetData>
    <row r="1" spans="1:3" ht="26.25" customHeight="1" x14ac:dyDescent="0.25">
      <c r="A1" s="117" t="s">
        <v>4</v>
      </c>
      <c r="B1" s="117"/>
      <c r="C1" s="117"/>
    </row>
    <row r="2" spans="1:3" ht="46.5" customHeight="1" x14ac:dyDescent="0.25">
      <c r="A2" s="122" t="s">
        <v>76</v>
      </c>
      <c r="B2" s="122"/>
      <c r="C2" s="122"/>
    </row>
    <row r="3" spans="1:3" ht="60.75" customHeight="1" x14ac:dyDescent="0.25">
      <c r="A3" s="117" t="s">
        <v>123</v>
      </c>
      <c r="B3" s="117"/>
      <c r="C3" s="117"/>
    </row>
    <row r="4" spans="1:3" ht="26.45" customHeight="1" thickBot="1" x14ac:dyDescent="0.3">
      <c r="A4" s="6"/>
      <c r="B4" s="121" t="s">
        <v>5</v>
      </c>
      <c r="C4" s="121"/>
    </row>
    <row r="5" spans="1:3" ht="42.75" customHeight="1" thickTop="1" thickBot="1" x14ac:dyDescent="0.3">
      <c r="A5" s="7" t="s">
        <v>6</v>
      </c>
      <c r="B5" s="31" t="s">
        <v>124</v>
      </c>
      <c r="C5" s="31" t="s">
        <v>125</v>
      </c>
    </row>
    <row r="6" spans="1:3" ht="24" customHeight="1" thickTop="1" x14ac:dyDescent="0.25">
      <c r="A6" s="8" t="s">
        <v>49</v>
      </c>
      <c r="B6" s="64"/>
      <c r="C6" s="65"/>
    </row>
    <row r="7" spans="1:3" ht="35.25" customHeight="1" x14ac:dyDescent="0.25">
      <c r="A7" s="9" t="s">
        <v>50</v>
      </c>
      <c r="B7" s="112">
        <f>B8+B9</f>
        <v>2467373</v>
      </c>
      <c r="C7" s="112">
        <f>C8+C9</f>
        <v>6729140</v>
      </c>
    </row>
    <row r="8" spans="1:3" ht="39.75" customHeight="1" x14ac:dyDescent="0.25">
      <c r="A8" s="4" t="s">
        <v>51</v>
      </c>
      <c r="B8" s="61">
        <v>2457175</v>
      </c>
      <c r="C8" s="61">
        <v>4524024</v>
      </c>
    </row>
    <row r="9" spans="1:3" ht="26.25" customHeight="1" x14ac:dyDescent="0.25">
      <c r="A9" s="4" t="s">
        <v>52</v>
      </c>
      <c r="B9" s="66">
        <v>10198</v>
      </c>
      <c r="C9" s="66">
        <v>2205116</v>
      </c>
    </row>
    <row r="10" spans="1:3" ht="15" customHeight="1" x14ac:dyDescent="0.25">
      <c r="A10" s="9" t="s">
        <v>53</v>
      </c>
      <c r="B10" s="67">
        <f>B11+B12+B13+B14+B15+B16</f>
        <v>-2264069</v>
      </c>
      <c r="C10" s="67">
        <f>C11+C12+C13+C14+C15+C16</f>
        <v>-5045257</v>
      </c>
    </row>
    <row r="11" spans="1:3" ht="39.75" customHeight="1" x14ac:dyDescent="0.25">
      <c r="A11" s="4" t="s">
        <v>54</v>
      </c>
      <c r="B11" s="91">
        <v>-583689</v>
      </c>
      <c r="C11" s="91">
        <v>-3873269</v>
      </c>
    </row>
    <row r="12" spans="1:3" ht="35.25" customHeight="1" x14ac:dyDescent="0.25">
      <c r="A12" s="4" t="s">
        <v>55</v>
      </c>
      <c r="B12" s="91">
        <v>-339605</v>
      </c>
      <c r="C12" s="91">
        <v>-290973</v>
      </c>
    </row>
    <row r="13" spans="1:3" ht="33" customHeight="1" x14ac:dyDescent="0.25">
      <c r="A13" s="4" t="s">
        <v>56</v>
      </c>
      <c r="B13" s="91">
        <v>-236897</v>
      </c>
      <c r="C13" s="91">
        <v>-195513</v>
      </c>
    </row>
    <row r="14" spans="1:3" ht="54" customHeight="1" x14ac:dyDescent="0.25">
      <c r="A14" s="4" t="s">
        <v>57</v>
      </c>
      <c r="B14" s="91"/>
      <c r="C14" s="91"/>
    </row>
    <row r="15" spans="1:3" s="2" customFormat="1" ht="39.75" customHeight="1" x14ac:dyDescent="0.25">
      <c r="A15" s="4" t="s">
        <v>104</v>
      </c>
      <c r="B15" s="91">
        <v>-634492</v>
      </c>
      <c r="C15" s="91">
        <v>-156521</v>
      </c>
    </row>
    <row r="16" spans="1:3" s="2" customFormat="1" ht="24.6" customHeight="1" thickBot="1" x14ac:dyDescent="0.3">
      <c r="A16" s="10" t="s">
        <v>58</v>
      </c>
      <c r="B16" s="91">
        <v>-469386</v>
      </c>
      <c r="C16" s="91">
        <f>-528981</f>
        <v>-528981</v>
      </c>
    </row>
    <row r="17" spans="1:3" s="2" customFormat="1" ht="29.25" customHeight="1" thickBot="1" x14ac:dyDescent="0.3">
      <c r="A17" s="11" t="s">
        <v>59</v>
      </c>
      <c r="B17" s="68">
        <f>B7+B10</f>
        <v>203304</v>
      </c>
      <c r="C17" s="68">
        <f>C7+C10</f>
        <v>1683883</v>
      </c>
    </row>
    <row r="18" spans="1:3" s="2" customFormat="1" ht="24.75" customHeight="1" x14ac:dyDescent="0.25">
      <c r="A18" s="8" t="s">
        <v>60</v>
      </c>
      <c r="B18" s="69"/>
      <c r="C18" s="69"/>
    </row>
    <row r="19" spans="1:3" s="2" customFormat="1" x14ac:dyDescent="0.25">
      <c r="A19" s="9" t="s">
        <v>50</v>
      </c>
      <c r="B19" s="113">
        <f>B20</f>
        <v>1300</v>
      </c>
      <c r="C19" s="112">
        <f>C20+C22</f>
        <v>27310</v>
      </c>
    </row>
    <row r="20" spans="1:3" s="2" customFormat="1" ht="25.5" customHeight="1" x14ac:dyDescent="0.25">
      <c r="A20" s="12" t="s">
        <v>61</v>
      </c>
      <c r="B20" s="97">
        <v>1300</v>
      </c>
      <c r="C20" s="69">
        <v>27310</v>
      </c>
    </row>
    <row r="21" spans="1:3" s="2" customFormat="1" ht="30.75" customHeight="1" x14ac:dyDescent="0.25">
      <c r="A21" s="12" t="s">
        <v>105</v>
      </c>
      <c r="B21" s="97"/>
      <c r="C21" s="69"/>
    </row>
    <row r="22" spans="1:3" s="2" customFormat="1" ht="28.5" customHeight="1" x14ac:dyDescent="0.25">
      <c r="A22" s="14" t="s">
        <v>78</v>
      </c>
      <c r="B22" s="97"/>
      <c r="C22" s="69"/>
    </row>
    <row r="23" spans="1:3" s="2" customFormat="1" ht="15" customHeight="1" x14ac:dyDescent="0.25">
      <c r="A23" s="9" t="s">
        <v>53</v>
      </c>
      <c r="B23" s="67">
        <f>B24+B26</f>
        <v>-2080265</v>
      </c>
      <c r="C23" s="67">
        <f>C24+C26</f>
        <v>-216091</v>
      </c>
    </row>
    <row r="24" spans="1:3" s="2" customFormat="1" x14ac:dyDescent="0.25">
      <c r="A24" s="4" t="s">
        <v>62</v>
      </c>
      <c r="B24" s="91">
        <v>-36557</v>
      </c>
      <c r="C24" s="91">
        <v>-123516</v>
      </c>
    </row>
    <row r="25" spans="1:3" s="2" customFormat="1" x14ac:dyDescent="0.25">
      <c r="A25" s="4" t="s">
        <v>106</v>
      </c>
      <c r="B25" s="91"/>
      <c r="C25" s="91"/>
    </row>
    <row r="26" spans="1:3" s="2" customFormat="1" ht="24.75" thickBot="1" x14ac:dyDescent="0.3">
      <c r="A26" s="4" t="s">
        <v>79</v>
      </c>
      <c r="B26" s="91">
        <v>-2043708</v>
      </c>
      <c r="C26" s="91">
        <v>-92575</v>
      </c>
    </row>
    <row r="27" spans="1:3" s="2" customFormat="1" ht="24.75" customHeight="1" thickBot="1" x14ac:dyDescent="0.3">
      <c r="A27" s="13" t="s">
        <v>63</v>
      </c>
      <c r="B27" s="114">
        <f>B19+B23</f>
        <v>-2078965</v>
      </c>
      <c r="C27" s="68">
        <f>C19+C23</f>
        <v>-188781</v>
      </c>
    </row>
    <row r="28" spans="1:3" s="2" customFormat="1" ht="24" customHeight="1" x14ac:dyDescent="0.25">
      <c r="A28" s="8" t="s">
        <v>64</v>
      </c>
      <c r="B28" s="66"/>
      <c r="C28" s="66"/>
    </row>
    <row r="29" spans="1:3" s="2" customFormat="1" ht="15" customHeight="1" x14ac:dyDescent="0.25">
      <c r="A29" s="9" t="s">
        <v>50</v>
      </c>
      <c r="B29" s="67">
        <f>B30+B31+B32+B33</f>
        <v>1888093</v>
      </c>
      <c r="C29" s="67">
        <f>C30+C31+C32+C33</f>
        <v>3000000</v>
      </c>
    </row>
    <row r="30" spans="1:3" s="2" customFormat="1" ht="15" customHeight="1" x14ac:dyDescent="0.25">
      <c r="A30" s="54" t="s">
        <v>107</v>
      </c>
      <c r="B30" s="67">
        <v>0</v>
      </c>
      <c r="C30" s="67">
        <v>0</v>
      </c>
    </row>
    <row r="31" spans="1:3" ht="15" customHeight="1" x14ac:dyDescent="0.25">
      <c r="A31" s="54" t="s">
        <v>86</v>
      </c>
      <c r="B31" s="67">
        <v>0</v>
      </c>
      <c r="C31" s="69"/>
    </row>
    <row r="32" spans="1:3" ht="15" customHeight="1" x14ac:dyDescent="0.25">
      <c r="A32" s="54" t="s">
        <v>108</v>
      </c>
      <c r="B32" s="91">
        <v>1887644</v>
      </c>
      <c r="C32" s="69">
        <v>3000000</v>
      </c>
    </row>
    <row r="33" spans="1:3" ht="15" customHeight="1" x14ac:dyDescent="0.25">
      <c r="A33" s="54" t="s">
        <v>52</v>
      </c>
      <c r="B33" s="91">
        <v>449</v>
      </c>
      <c r="C33" s="69"/>
    </row>
    <row r="34" spans="1:3" ht="15" customHeight="1" x14ac:dyDescent="0.25">
      <c r="A34" s="9" t="s">
        <v>53</v>
      </c>
      <c r="B34" s="67">
        <f>B35+B36+B37+B38+B39</f>
        <v>-12638</v>
      </c>
      <c r="C34" s="67">
        <f>C35+C36+C37+C38+C39</f>
        <v>-3000216</v>
      </c>
    </row>
    <row r="35" spans="1:3" ht="15" customHeight="1" x14ac:dyDescent="0.25">
      <c r="A35" s="54" t="s">
        <v>109</v>
      </c>
      <c r="B35" s="91">
        <v>0</v>
      </c>
      <c r="C35" s="91">
        <v>-3000000</v>
      </c>
    </row>
    <row r="36" spans="1:3" ht="24" customHeight="1" x14ac:dyDescent="0.25">
      <c r="A36" s="54" t="s">
        <v>110</v>
      </c>
      <c r="B36" s="91">
        <v>0</v>
      </c>
      <c r="C36" s="91">
        <v>0</v>
      </c>
    </row>
    <row r="37" spans="1:3" x14ac:dyDescent="0.25">
      <c r="A37" s="54" t="s">
        <v>111</v>
      </c>
      <c r="B37" s="91">
        <v>0</v>
      </c>
      <c r="C37" s="91">
        <v>0</v>
      </c>
    </row>
    <row r="38" spans="1:3" ht="15" customHeight="1" x14ac:dyDescent="0.25">
      <c r="A38" s="42" t="s">
        <v>80</v>
      </c>
      <c r="B38" s="91">
        <v>-12613</v>
      </c>
      <c r="C38" s="91">
        <v>-216</v>
      </c>
    </row>
    <row r="39" spans="1:3" ht="15" customHeight="1" thickBot="1" x14ac:dyDescent="0.3">
      <c r="A39" s="42" t="s">
        <v>115</v>
      </c>
      <c r="B39" s="91">
        <v>-25</v>
      </c>
      <c r="C39" s="91"/>
    </row>
    <row r="40" spans="1:3" ht="33.75" customHeight="1" thickBot="1" x14ac:dyDescent="0.3">
      <c r="A40" s="13" t="s">
        <v>65</v>
      </c>
      <c r="B40" s="67">
        <f>B29+B34</f>
        <v>1875455</v>
      </c>
      <c r="C40" s="68">
        <f>C29+C34</f>
        <v>-216</v>
      </c>
    </row>
    <row r="41" spans="1:3" ht="25.5" customHeight="1" thickBot="1" x14ac:dyDescent="0.3">
      <c r="A41" s="10" t="s">
        <v>112</v>
      </c>
      <c r="B41" s="70"/>
      <c r="C41" s="70"/>
    </row>
    <row r="42" spans="1:3" ht="24.75" thickBot="1" x14ac:dyDescent="0.3">
      <c r="A42" s="11" t="s">
        <v>114</v>
      </c>
      <c r="B42" s="70">
        <f>B17+B27+B40</f>
        <v>-206</v>
      </c>
      <c r="C42" s="70">
        <f>C17+C27+C40</f>
        <v>1494886</v>
      </c>
    </row>
    <row r="43" spans="1:3" ht="15.75" customHeight="1" thickBot="1" x14ac:dyDescent="0.3">
      <c r="A43" s="11" t="s">
        <v>66</v>
      </c>
      <c r="B43" s="71">
        <v>3962</v>
      </c>
      <c r="C43" s="71">
        <v>65430</v>
      </c>
    </row>
    <row r="44" spans="1:3" ht="24.75" thickBot="1" x14ac:dyDescent="0.3">
      <c r="A44" s="13" t="s">
        <v>113</v>
      </c>
      <c r="B44" s="67">
        <f>-1</f>
        <v>-1</v>
      </c>
      <c r="C44" s="68">
        <v>-6</v>
      </c>
    </row>
    <row r="45" spans="1:3" ht="15.75" customHeight="1" thickBot="1" x14ac:dyDescent="0.3">
      <c r="A45" s="15" t="s">
        <v>67</v>
      </c>
      <c r="B45" s="71">
        <f>B41+B42+B43+B44</f>
        <v>3755</v>
      </c>
      <c r="C45" s="71">
        <f>C43+C42+C41+C44</f>
        <v>1560310</v>
      </c>
    </row>
    <row r="46" spans="1:3" ht="15.75" customHeight="1" thickTop="1" x14ac:dyDescent="0.25">
      <c r="C46" s="32"/>
    </row>
    <row r="47" spans="1:3" ht="15" customHeight="1" x14ac:dyDescent="0.25">
      <c r="C47" s="32"/>
    </row>
    <row r="48" spans="1:3" ht="15" customHeight="1" x14ac:dyDescent="0.25">
      <c r="C48" s="32"/>
    </row>
    <row r="49" spans="1:2" ht="15" customHeight="1" x14ac:dyDescent="0.25">
      <c r="A49" s="3" t="s">
        <v>87</v>
      </c>
    </row>
    <row r="50" spans="1:2" ht="15" customHeight="1" x14ac:dyDescent="0.25">
      <c r="A50" s="1" t="s">
        <v>1</v>
      </c>
    </row>
    <row r="51" spans="1:2" ht="15" customHeight="1" x14ac:dyDescent="0.25">
      <c r="A51" s="2"/>
    </row>
    <row r="52" spans="1:2" ht="15" customHeight="1" x14ac:dyDescent="0.25">
      <c r="A52" s="1"/>
    </row>
    <row r="53" spans="1:2" ht="32.25" customHeight="1" x14ac:dyDescent="0.25">
      <c r="A53" s="3" t="s">
        <v>83</v>
      </c>
    </row>
    <row r="54" spans="1:2" ht="15" customHeight="1" x14ac:dyDescent="0.25">
      <c r="A54" s="1" t="s">
        <v>2</v>
      </c>
    </row>
    <row r="55" spans="1:2" ht="15" customHeight="1" x14ac:dyDescent="0.25">
      <c r="A55" s="2"/>
    </row>
    <row r="56" spans="1:2" ht="15" customHeight="1" x14ac:dyDescent="0.25">
      <c r="A56" s="1" t="s">
        <v>3</v>
      </c>
    </row>
    <row r="57" spans="1:2" ht="15" customHeight="1" x14ac:dyDescent="0.25">
      <c r="A57" s="2"/>
    </row>
    <row r="58" spans="1:2" ht="15" customHeight="1" x14ac:dyDescent="0.25">
      <c r="B58" s="29"/>
    </row>
    <row r="59" spans="1:2" ht="15.75" customHeight="1" x14ac:dyDescent="0.25">
      <c r="B59" s="32"/>
    </row>
    <row r="63" spans="1:2" x14ac:dyDescent="0.25">
      <c r="A63" s="16"/>
    </row>
    <row r="68" ht="43.5" customHeight="1" x14ac:dyDescent="0.25"/>
    <row r="69" ht="39.75" customHeight="1" x14ac:dyDescent="0.25"/>
    <row r="70" ht="38.25" customHeight="1" x14ac:dyDescent="0.25"/>
    <row r="71" ht="35.25" customHeight="1" x14ac:dyDescent="0.25"/>
    <row r="72" ht="42" customHeight="1" x14ac:dyDescent="0.25"/>
    <row r="73" ht="36.75" customHeight="1" x14ac:dyDescent="0.25"/>
  </sheetData>
  <mergeCells count="4">
    <mergeCell ref="B4:C4"/>
    <mergeCell ref="A1:C1"/>
    <mergeCell ref="A2:C2"/>
    <mergeCell ref="A3:C3"/>
  </mergeCells>
  <pageMargins left="0.7" right="0.7" top="0.75" bottom="0.75" header="0.3" footer="0.3"/>
  <pageSetup paperSize="9" scale="5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workbookViewId="0">
      <selection activeCell="D23" sqref="D23"/>
    </sheetView>
  </sheetViews>
  <sheetFormatPr defaultColWidth="8.85546875" defaultRowHeight="15" x14ac:dyDescent="0.25"/>
  <cols>
    <col min="1" max="1" width="28.140625" style="18" customWidth="1"/>
    <col min="2" max="2" width="19.7109375" style="18" customWidth="1"/>
    <col min="3" max="3" width="21" style="18" customWidth="1"/>
    <col min="4" max="4" width="20.28515625" style="18" customWidth="1"/>
    <col min="5" max="5" width="20" style="18" customWidth="1"/>
    <col min="6" max="6" width="22.140625" style="18" customWidth="1"/>
    <col min="7" max="7" width="32.140625" style="18" customWidth="1"/>
    <col min="8" max="16384" width="8.85546875" style="18"/>
  </cols>
  <sheetData>
    <row r="1" spans="1:7" s="17" customFormat="1" x14ac:dyDescent="0.25">
      <c r="A1" s="123" t="s">
        <v>4</v>
      </c>
      <c r="B1" s="123"/>
      <c r="C1" s="123"/>
      <c r="D1" s="123"/>
      <c r="E1" s="123"/>
      <c r="F1" s="123"/>
      <c r="G1" s="123"/>
    </row>
    <row r="2" spans="1:7" x14ac:dyDescent="0.25">
      <c r="A2" s="124" t="s">
        <v>77</v>
      </c>
      <c r="B2" s="124"/>
      <c r="C2" s="124"/>
      <c r="D2" s="124"/>
      <c r="E2" s="124"/>
      <c r="F2" s="124"/>
      <c r="G2" s="124"/>
    </row>
    <row r="3" spans="1:7" x14ac:dyDescent="0.25">
      <c r="A3" s="124" t="s">
        <v>120</v>
      </c>
      <c r="B3" s="124"/>
      <c r="C3" s="124"/>
      <c r="D3" s="124"/>
      <c r="E3" s="124"/>
      <c r="F3" s="124"/>
      <c r="G3" s="124"/>
    </row>
    <row r="4" spans="1:7" x14ac:dyDescent="0.25">
      <c r="A4" s="19"/>
      <c r="B4" s="19"/>
      <c r="C4" s="19"/>
      <c r="D4" s="19"/>
      <c r="E4" s="19"/>
      <c r="F4" s="19"/>
      <c r="G4" s="19"/>
    </row>
    <row r="5" spans="1:7" ht="15.75" thickBot="1" x14ac:dyDescent="0.3">
      <c r="A5" s="19"/>
      <c r="B5" s="19"/>
      <c r="C5" s="19"/>
      <c r="D5" s="19"/>
      <c r="E5" s="19"/>
      <c r="F5" s="20" t="s">
        <v>5</v>
      </c>
      <c r="G5" s="20"/>
    </row>
    <row r="6" spans="1:7" ht="15.75" customHeight="1" thickTop="1" x14ac:dyDescent="0.25">
      <c r="A6" s="125" t="s">
        <v>6</v>
      </c>
      <c r="B6" s="127" t="s">
        <v>68</v>
      </c>
      <c r="C6" s="127" t="s">
        <v>26</v>
      </c>
      <c r="D6" s="127" t="s">
        <v>27</v>
      </c>
      <c r="E6" s="127" t="s">
        <v>69</v>
      </c>
      <c r="F6" s="21" t="s">
        <v>70</v>
      </c>
      <c r="G6" s="19"/>
    </row>
    <row r="7" spans="1:7" ht="45.75" customHeight="1" thickBot="1" x14ac:dyDescent="0.3">
      <c r="A7" s="126"/>
      <c r="B7" s="128"/>
      <c r="C7" s="128"/>
      <c r="D7" s="128"/>
      <c r="E7" s="128"/>
      <c r="F7" s="22" t="s">
        <v>71</v>
      </c>
      <c r="G7" s="19"/>
    </row>
    <row r="8" spans="1:7" ht="35.25" customHeight="1" thickTop="1" x14ac:dyDescent="0.25">
      <c r="A8" s="43" t="s">
        <v>84</v>
      </c>
      <c r="B8" s="46">
        <v>53801</v>
      </c>
      <c r="C8" s="47">
        <v>-9810</v>
      </c>
      <c r="D8" s="46">
        <v>3182</v>
      </c>
      <c r="E8" s="46">
        <v>2845518</v>
      </c>
      <c r="F8" s="46">
        <f>SUM(B8:E8)</f>
        <v>2892691</v>
      </c>
      <c r="G8" s="24"/>
    </row>
    <row r="9" spans="1:7" ht="25.5" customHeight="1" x14ac:dyDescent="0.25">
      <c r="A9" s="44" t="s">
        <v>72</v>
      </c>
      <c r="B9" s="46"/>
      <c r="C9" s="47"/>
      <c r="D9" s="46"/>
      <c r="E9" s="90">
        <v>203319</v>
      </c>
      <c r="F9" s="90">
        <f>SUM(E9)</f>
        <v>203319</v>
      </c>
      <c r="G9" s="24"/>
    </row>
    <row r="10" spans="1:7" ht="24.75" customHeight="1" thickBot="1" x14ac:dyDescent="0.3">
      <c r="A10" s="28" t="s">
        <v>103</v>
      </c>
      <c r="B10" s="49"/>
      <c r="C10" s="51"/>
      <c r="D10" s="51"/>
      <c r="E10" s="95"/>
      <c r="F10" s="96"/>
      <c r="G10" s="19"/>
    </row>
    <row r="11" spans="1:7" ht="39" customHeight="1" thickBot="1" x14ac:dyDescent="0.3">
      <c r="A11" s="23" t="s">
        <v>121</v>
      </c>
      <c r="B11" s="36">
        <v>53801</v>
      </c>
      <c r="C11" s="37">
        <v>-9810</v>
      </c>
      <c r="D11" s="36">
        <v>3182</v>
      </c>
      <c r="E11" s="36">
        <f>SUM(E8:E10)</f>
        <v>3048837</v>
      </c>
      <c r="F11" s="36">
        <f>SUM(B11:E11)</f>
        <v>3096010</v>
      </c>
      <c r="G11" s="24"/>
    </row>
    <row r="12" spans="1:7" ht="14.25" customHeight="1" thickBot="1" x14ac:dyDescent="0.3">
      <c r="A12" s="28"/>
      <c r="B12" s="49"/>
      <c r="C12" s="51"/>
      <c r="D12" s="51"/>
      <c r="E12" s="95"/>
      <c r="F12" s="96"/>
      <c r="G12" s="19"/>
    </row>
    <row r="13" spans="1:7" s="39" customFormat="1" ht="42.75" customHeight="1" x14ac:dyDescent="0.25">
      <c r="A13" s="45" t="s">
        <v>73</v>
      </c>
      <c r="B13" s="46">
        <v>53801</v>
      </c>
      <c r="C13" s="47">
        <v>-9810</v>
      </c>
      <c r="D13" s="46">
        <v>3182</v>
      </c>
      <c r="E13" s="46">
        <v>2474368.2534500002</v>
      </c>
      <c r="F13" s="46">
        <v>2521541.2534500002</v>
      </c>
      <c r="G13" s="38"/>
    </row>
    <row r="14" spans="1:7" s="39" customFormat="1" ht="23.25" customHeight="1" x14ac:dyDescent="0.25">
      <c r="A14" s="53" t="s">
        <v>72</v>
      </c>
      <c r="B14" s="46"/>
      <c r="C14" s="47"/>
      <c r="D14" s="46"/>
      <c r="E14" s="90">
        <v>213803</v>
      </c>
      <c r="F14" s="90">
        <f>E14</f>
        <v>213803</v>
      </c>
      <c r="G14" s="38"/>
    </row>
    <row r="15" spans="1:7" s="39" customFormat="1" ht="17.25" customHeight="1" thickBot="1" x14ac:dyDescent="0.3">
      <c r="A15" s="48" t="s">
        <v>100</v>
      </c>
      <c r="B15" s="49"/>
      <c r="C15" s="50"/>
      <c r="D15" s="51"/>
      <c r="E15" s="49"/>
      <c r="F15" s="52"/>
      <c r="G15" s="40"/>
    </row>
    <row r="16" spans="1:7" s="39" customFormat="1" ht="15.75" thickBot="1" x14ac:dyDescent="0.3">
      <c r="A16" s="35" t="s">
        <v>122</v>
      </c>
      <c r="B16" s="36">
        <f>SUM(B13:B15)</f>
        <v>53801</v>
      </c>
      <c r="C16" s="37">
        <f>SUM(C13:C15)</f>
        <v>-9810</v>
      </c>
      <c r="D16" s="36">
        <f>SUM(D13:D15)</f>
        <v>3182</v>
      </c>
      <c r="E16" s="36">
        <f>SUM(E13:E15)</f>
        <v>2688171.2534500002</v>
      </c>
      <c r="F16" s="36">
        <f>SUM(B16:E16)</f>
        <v>2735344.2534500002</v>
      </c>
      <c r="G16" s="38"/>
    </row>
    <row r="17" spans="1:7" x14ac:dyDescent="0.25">
      <c r="A17" s="19"/>
      <c r="B17" s="19"/>
      <c r="C17" s="25"/>
      <c r="D17" s="19"/>
      <c r="E17" s="19"/>
      <c r="F17" s="19"/>
      <c r="G17" s="19"/>
    </row>
    <row r="18" spans="1:7" x14ac:dyDescent="0.25">
      <c r="A18" s="19"/>
      <c r="B18" s="19"/>
      <c r="C18" s="25"/>
      <c r="D18" s="19"/>
      <c r="E18" s="19"/>
      <c r="F18" s="19"/>
      <c r="G18" s="19"/>
    </row>
    <row r="19" spans="1:7" x14ac:dyDescent="0.25">
      <c r="A19" s="19"/>
      <c r="B19" s="19"/>
      <c r="C19" s="25"/>
      <c r="D19" s="19"/>
      <c r="E19" s="24"/>
      <c r="F19" s="19"/>
      <c r="G19" s="19"/>
    </row>
    <row r="20" spans="1:7" x14ac:dyDescent="0.25">
      <c r="A20" s="19"/>
      <c r="B20" s="19"/>
      <c r="C20" s="25"/>
      <c r="D20" s="19"/>
      <c r="E20" s="19"/>
      <c r="F20" s="19"/>
      <c r="G20" s="19"/>
    </row>
    <row r="21" spans="1:7" x14ac:dyDescent="0.25">
      <c r="A21" s="19"/>
      <c r="B21" s="19"/>
      <c r="C21" s="19"/>
      <c r="D21" s="19"/>
      <c r="E21" s="19"/>
      <c r="F21" s="19"/>
      <c r="G21" s="19"/>
    </row>
    <row r="22" spans="1:7" x14ac:dyDescent="0.25">
      <c r="A22" s="3" t="s">
        <v>85</v>
      </c>
      <c r="B22" s="19"/>
      <c r="C22" s="19"/>
      <c r="D22" s="19"/>
      <c r="E22" s="19"/>
      <c r="F22" s="24"/>
      <c r="G22" s="19"/>
    </row>
    <row r="23" spans="1:7" x14ac:dyDescent="0.25">
      <c r="A23" s="27" t="s">
        <v>1</v>
      </c>
      <c r="B23" s="19"/>
      <c r="C23" s="19"/>
      <c r="D23" s="19"/>
      <c r="E23" s="19"/>
      <c r="F23" s="19"/>
      <c r="G23" s="19"/>
    </row>
    <row r="24" spans="1:7" x14ac:dyDescent="0.25">
      <c r="A24" s="19"/>
      <c r="B24" s="19"/>
      <c r="C24" s="19"/>
      <c r="D24" s="19"/>
      <c r="E24" s="19"/>
      <c r="F24" s="19"/>
      <c r="G24" s="19"/>
    </row>
    <row r="25" spans="1:7" x14ac:dyDescent="0.25">
      <c r="A25" s="26" t="s">
        <v>94</v>
      </c>
      <c r="B25" s="19"/>
      <c r="C25" s="19"/>
      <c r="D25" s="19"/>
      <c r="E25" s="19"/>
      <c r="F25" s="19"/>
      <c r="G25" s="19"/>
    </row>
    <row r="26" spans="1:7" x14ac:dyDescent="0.25">
      <c r="A26" s="27" t="s">
        <v>2</v>
      </c>
      <c r="B26" s="19"/>
      <c r="C26" s="19"/>
      <c r="D26" s="19"/>
      <c r="E26" s="19"/>
      <c r="F26" s="19"/>
      <c r="G26" s="19"/>
    </row>
  </sheetData>
  <mergeCells count="8">
    <mergeCell ref="A1:G1"/>
    <mergeCell ref="A2:G2"/>
    <mergeCell ref="A3:G3"/>
    <mergeCell ref="A6:A7"/>
    <mergeCell ref="B6:B7"/>
    <mergeCell ref="C6:C7"/>
    <mergeCell ref="D6:D7"/>
    <mergeCell ref="E6:E7"/>
  </mergeCells>
  <pageMargins left="0.7" right="0.7" top="0.75" bottom="0.75" header="0.3" footer="0.3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Ф1</vt:lpstr>
      <vt:lpstr>Ф2</vt:lpstr>
      <vt:lpstr>Ф3</vt:lpstr>
      <vt:lpstr>Ф4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2022-11-14T05:09:45Z</dcterms:modified>
</cp:coreProperties>
</file>