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297F2DDE-58A3-4B60-B31E-322F2CF01149}" xr6:coauthVersionLast="47" xr6:coauthVersionMax="47" xr10:uidLastSave="{00000000-0000-0000-0000-000000000000}"/>
  <bookViews>
    <workbookView xWindow="-120" yWindow="-120" windowWidth="29040" windowHeight="15840" tabRatio="709" activeTab="3" xr2:uid="{00000000-000D-0000-FFFF-FFFF00000000}"/>
  </bookViews>
  <sheets>
    <sheet name="Ф1" sheetId="35" r:id="rId1"/>
    <sheet name="Ф2" sheetId="36" r:id="rId2"/>
    <sheet name="Ф3" sheetId="37" r:id="rId3"/>
    <sheet name="Ф4" sheetId="38" r:id="rId4"/>
  </sheets>
  <definedNames>
    <definedName name="_Hlk72368303" localSheetId="0">Ф1!#REF!</definedName>
    <definedName name="_xlnm._FilterDatabase" localSheetId="0" hidden="1">Ф1!$A$7:$F$47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37" l="1"/>
  <c r="B46" i="37"/>
  <c r="B26" i="37"/>
  <c r="B22" i="37"/>
  <c r="C22" i="37"/>
  <c r="C7" i="37" l="1"/>
  <c r="B7" i="37"/>
  <c r="C12" i="35" l="1"/>
  <c r="B36" i="35" l="1"/>
  <c r="C36" i="35" l="1"/>
  <c r="F15" i="38"/>
  <c r="E15" i="38"/>
  <c r="D15" i="38"/>
  <c r="C15" i="38"/>
  <c r="B15" i="38"/>
  <c r="C47" i="37" l="1"/>
  <c r="C37" i="37"/>
  <c r="C32" i="37"/>
  <c r="C26" i="37"/>
  <c r="C30" i="37" s="1"/>
  <c r="C15" i="37"/>
  <c r="C13" i="37" s="1"/>
  <c r="C20" i="37" s="1"/>
  <c r="C6" i="36"/>
  <c r="C7" i="36"/>
  <c r="C9" i="36"/>
  <c r="C11" i="36"/>
  <c r="C12" i="36"/>
  <c r="C14" i="36"/>
  <c r="C15" i="36"/>
  <c r="C8" i="36" l="1"/>
  <c r="C43" i="37"/>
  <c r="C45" i="37" s="1"/>
  <c r="C48" i="37" s="1"/>
  <c r="C16" i="36" l="1"/>
  <c r="C20" i="36" s="1"/>
  <c r="C21" i="36" s="1"/>
  <c r="E7" i="38"/>
  <c r="D7" i="38" l="1"/>
  <c r="D10" i="38" s="1"/>
  <c r="C7" i="38"/>
  <c r="C10" i="38" s="1"/>
  <c r="B32" i="37" l="1"/>
  <c r="B13" i="37"/>
  <c r="B20" i="37" l="1"/>
  <c r="B21" i="35" l="1"/>
  <c r="B12" i="35"/>
  <c r="B30" i="37" l="1"/>
  <c r="B8" i="36" l="1"/>
  <c r="B37" i="37" l="1"/>
  <c r="B7" i="38"/>
  <c r="B10" i="38" s="1"/>
  <c r="F7" i="38" l="1"/>
  <c r="B43" i="37"/>
  <c r="B45" i="37" s="1"/>
  <c r="C44" i="35" l="1"/>
  <c r="C29" i="35"/>
  <c r="B16" i="36" l="1"/>
  <c r="C45" i="35"/>
  <c r="C21" i="35"/>
  <c r="C46" i="35" l="1"/>
  <c r="C22" i="35"/>
  <c r="C47" i="35" l="1"/>
  <c r="B44" i="35"/>
  <c r="B29" i="35"/>
  <c r="B45" i="35" l="1"/>
  <c r="B22" i="35"/>
  <c r="B20" i="36"/>
  <c r="B46" i="35" l="1"/>
  <c r="B21" i="36"/>
  <c r="E10" i="38"/>
  <c r="B47" i="35" l="1"/>
  <c r="F8" i="38"/>
  <c r="F10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Сальдо начальное из аудиторского отчета за 2023</t>
        </r>
      </text>
    </comment>
  </commentList>
</comments>
</file>

<file path=xl/sharedStrings.xml><?xml version="1.0" encoding="utf-8"?>
<sst xmlns="http://schemas.openxmlformats.org/spreadsheetml/2006/main" count="148" uniqueCount="117">
  <si>
    <t>Авансы выданные</t>
  </si>
  <si>
    <t xml:space="preserve">          (фамилия, имя, отчество)                                          (подпись)</t>
  </si>
  <si>
    <t>Место печати</t>
  </si>
  <si>
    <t>АО "Оптово-розничное предприятие торговли"</t>
  </si>
  <si>
    <t>В тыс. тенге</t>
  </si>
  <si>
    <t>АКТИВЫ</t>
  </si>
  <si>
    <t>Долгосрочные активы</t>
  </si>
  <si>
    <t>Инвестиционная недвижимость</t>
  </si>
  <si>
    <t>Основные средства</t>
  </si>
  <si>
    <t>Авансы выданные за долгосрочные активы</t>
  </si>
  <si>
    <t>Нематериальные активы</t>
  </si>
  <si>
    <t>Итого долгосрочные активы</t>
  </si>
  <si>
    <t>Краткосрочные активы</t>
  </si>
  <si>
    <t>Торговая дебиторская задолженность</t>
  </si>
  <si>
    <t>Товарно-материальные запасы</t>
  </si>
  <si>
    <t>Предоплата по корпоративному подоходному налогу</t>
  </si>
  <si>
    <t>Прочие краткосрочные активы</t>
  </si>
  <si>
    <t>Итого краткосрочные активы</t>
  </si>
  <si>
    <t>ИТОГО АКТИВЫ</t>
  </si>
  <si>
    <t xml:space="preserve">КАПИТАЛ И ОБЯЗАТЕЛЬСТВА </t>
  </si>
  <si>
    <t>Капитал</t>
  </si>
  <si>
    <t>Привилегированные акции, удерживаемые внутри Компании</t>
  </si>
  <si>
    <t>Эмиссионный доход</t>
  </si>
  <si>
    <t>ИТОГО КАПИТАЛ</t>
  </si>
  <si>
    <t>Долгосрочные обязательства</t>
  </si>
  <si>
    <t>Обязательство по привилегированным акциям</t>
  </si>
  <si>
    <t>Обязательства по облигациям</t>
  </si>
  <si>
    <t>Итого долгосрочные обязательства</t>
  </si>
  <si>
    <t>Краткосрочные обязательства</t>
  </si>
  <si>
    <t>Кредиторская задолженность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</si>
  <si>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</si>
  <si>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</si>
  <si>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</si>
  <si>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КАПИТАЛ И ОБЯЗАТЕЛЬСТВА</t>
  </si>
  <si>
    <t>Выручка по договорам с покупателями</t>
  </si>
  <si>
    <t>Себестоимость реализованных товаров и оказанных услуг</t>
  </si>
  <si>
    <t>Валовой доход</t>
  </si>
  <si>
    <t>Прочие  доходы</t>
  </si>
  <si>
    <t>Прочие расходы</t>
  </si>
  <si>
    <t xml:space="preserve">Доходы/Убытки от обесценения финансовых активов </t>
  </si>
  <si>
    <t>Финансовые расходы</t>
  </si>
  <si>
    <t>Финансовые доходы</t>
  </si>
  <si>
    <t>ДЕНЕЖНЫЕ ПОТОКИ ОТ ОПЕРАЦИОННОЙ ДЕЯТЕЛЬНОСТИ:</t>
  </si>
  <si>
    <t>Поступления денежных средств:</t>
  </si>
  <si>
    <t>Реализация товаров и услуг</t>
  </si>
  <si>
    <t>Прочие поступления</t>
  </si>
  <si>
    <t>Выбытие денежных средств:</t>
  </si>
  <si>
    <t>Платежи поставщикам за товары и услуги</t>
  </si>
  <si>
    <t>Выплаты по вознаграждениям работников</t>
  </si>
  <si>
    <t>Выплаты по корпоративному подоходному налогу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</si>
  <si>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</si>
  <si>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</si>
  <si>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</si>
  <si>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Поступления от продажи основных средств</t>
  </si>
  <si>
    <t>Приобретения основных средств</t>
  </si>
  <si>
    <t>Чистый отток денежных средств от инвестиционной деятельности</t>
  </si>
  <si>
    <t>ДЕНЕЖНЫЕ ПОТОКИ ОТ ФИНАНСОВОЙ ДЕЯТЕЛЬНОСТИ:</t>
  </si>
  <si>
    <t>Чистое поступление денежных средств от финансовой деятельности</t>
  </si>
  <si>
    <t xml:space="preserve">Уставный капитал </t>
  </si>
  <si>
    <t>Нераспределенная прибыль</t>
  </si>
  <si>
    <t xml:space="preserve">Итого </t>
  </si>
  <si>
    <t>Прибыль за период</t>
  </si>
  <si>
    <t>ОТЧЕТ О ФИНАНСОВОМ ПОЛОЖЕНИИ</t>
  </si>
  <si>
    <t>ПРОМЕЖУТОЧНЫЙ ОТЧЕТ О СОВОКУПНОМ ДОХОДЕ</t>
  </si>
  <si>
    <t>ПРОМЕЖУТОЧНЫЙ ОТЧЕТ ОБ ИЗМЕНЕНИЯХ В КАПИТАЛЕ</t>
  </si>
  <si>
    <t xml:space="preserve">   Поступления вознаграждения по депозиту</t>
  </si>
  <si>
    <t>Авансы выданные под приобретение долгосрочных активов</t>
  </si>
  <si>
    <t>Выплата дивидендов</t>
  </si>
  <si>
    <t>Прибыль на акцию, тенге</t>
  </si>
  <si>
    <t>Выкуп облигаций</t>
  </si>
  <si>
    <t>Чистая прибыль</t>
  </si>
  <si>
    <t>Обязательство по отложенному корпоративному подоходному налогу</t>
  </si>
  <si>
    <t>Долгосрочные банковские займы</t>
  </si>
  <si>
    <t>Краткосрочные банковские займы</t>
  </si>
  <si>
    <t>Расходы по корпоративному подоходному налогу</t>
  </si>
  <si>
    <t>Прочий совокупный доход</t>
  </si>
  <si>
    <t xml:space="preserve">Итого совокупный доход </t>
  </si>
  <si>
    <t xml:space="preserve">  Прочий совокупный доход</t>
  </si>
  <si>
    <t>Поступление от продажи инвестиционного имущества</t>
  </si>
  <si>
    <t>Приобретение инвестиционной недвижимости</t>
  </si>
  <si>
    <t>Поступления по облигациям</t>
  </si>
  <si>
    <t>Поступления по займам</t>
  </si>
  <si>
    <t>Погашение по займам</t>
  </si>
  <si>
    <t>Погашение купонного вознаграждения по облигациям</t>
  </si>
  <si>
    <t>Получение премии по облигациям</t>
  </si>
  <si>
    <t>Эффект курсовой разницы на денежные средства</t>
  </si>
  <si>
    <t>Доход от восстановления от ожидаемых кредитных убытков денежных средств</t>
  </si>
  <si>
    <t>Чистое увеличение (уменьшение) денежных средств</t>
  </si>
  <si>
    <t>Прочие выбытия</t>
  </si>
  <si>
    <t>На 31 декабря 2022 года</t>
  </si>
  <si>
    <t>Денежные средства на начало периода</t>
  </si>
  <si>
    <t>Денежные средства на конец периода</t>
  </si>
  <si>
    <t>На 31.12.2023г.</t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</si>
  <si>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Ли К.В.                                _____________________________</t>
    </r>
  </si>
  <si>
    <t>На 31 декабря 2023 года</t>
  </si>
  <si>
    <t>За период, закончившийся 30.06.2024 года</t>
  </si>
  <si>
    <t>За период с 01.01.2023 по 30.06.2023 г.</t>
  </si>
  <si>
    <t>За период с 01.01.2024 по 30.06.2024 г.</t>
  </si>
  <si>
    <t>Административные расходы</t>
  </si>
  <si>
    <t>Доходы от изменения справедливой стоимости инвестиционной недвижимости</t>
  </si>
  <si>
    <t>Прибыль до корпоративного подоходного налога</t>
  </si>
  <si>
    <t xml:space="preserve">За период с 01.01.2024 по 30.06.2024 г. </t>
  </si>
  <si>
    <t xml:space="preserve">За период с 01.01.2023 по 30.06.2023 г. </t>
  </si>
  <si>
    <t>На 30 июня 2024 года</t>
  </si>
  <si>
    <t>На 30 июня 2023 года</t>
  </si>
  <si>
    <t>Кредиторская задолженность за долгосрочные активы</t>
  </si>
  <si>
    <t>Контрактные обязательства</t>
  </si>
  <si>
    <t>Авансы, полученные от покупателей, заказчиков</t>
  </si>
  <si>
    <t>На 30.06.2024 г.</t>
  </si>
  <si>
    <t>Налог на добавленную стоимость к возмещению</t>
  </si>
  <si>
    <t>Денежные средства и их эквиваленты</t>
  </si>
  <si>
    <t>Акционерный капитал</t>
  </si>
  <si>
    <t>ПРОМЕЖУТОЧНЫЙ ОТЧЕТ О ДВИЖЕНИИ ДЕНЕЖНЫХ СРЕДСТВ 
(ПРЯМОЙ МЕТОД)</t>
  </si>
  <si>
    <t>Поступления по договорам страхования</t>
  </si>
  <si>
    <t>Погашение займов</t>
  </si>
  <si>
    <t>Выплата вознаграждения по займам</t>
  </si>
  <si>
    <t>Поступления от государственных субсидий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</si>
</sst>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(* #,##0_);_(* \(#,##0\);_(* &quot;-&quot;??_);_(@_)"/>
    <numFmt numFmtId="166" formatCode="_(* #,##0_);_(* \(#,##0\);_(* &quot;-&quot;_);_(@_)"/>
    <numFmt numFmtId="167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 Cy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B050"/>
      <name val="Calibri"/>
      <family val="2"/>
      <scheme val="minor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  <xf numFmtId="0" fontId="8" fillId="0" borderId="0"/>
    <xf numFmtId="164" fontId="2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9" fontId="2" fillId="0" borderId="0" applyFont="0" applyFill="0" applyBorder="0" applyAlignment="0" applyProtection="0"/>
    <xf numFmtId="0" fontId="20" fillId="0" borderId="0"/>
  </cellStyleXfs>
  <cellXfs count="108">
    <xf numFmtId="0" fontId="0" fillId="0" borderId="0" xfId="0"/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12" fillId="3" borderId="0" xfId="0" applyFont="1" applyFill="1"/>
    <xf numFmtId="3" fontId="12" fillId="3" borderId="0" xfId="0" applyNumberFormat="1" applyFont="1" applyFill="1"/>
    <xf numFmtId="0" fontId="14" fillId="3" borderId="1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vertical="top"/>
    </xf>
    <xf numFmtId="0" fontId="15" fillId="3" borderId="1" xfId="0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horizontal="right" vertical="center"/>
    </xf>
    <xf numFmtId="3" fontId="16" fillId="3" borderId="1" xfId="0" applyNumberFormat="1" applyFont="1" applyFill="1" applyBorder="1" applyAlignment="1">
      <alignment horizontal="right" vertical="center"/>
    </xf>
    <xf numFmtId="1" fontId="15" fillId="3" borderId="1" xfId="1" applyNumberFormat="1" applyFont="1" applyFill="1" applyBorder="1"/>
    <xf numFmtId="4" fontId="12" fillId="3" borderId="0" xfId="0" applyNumberFormat="1" applyFont="1" applyFill="1"/>
    <xf numFmtId="164" fontId="15" fillId="3" borderId="1" xfId="0" applyNumberFormat="1" applyFont="1" applyFill="1" applyBorder="1" applyAlignment="1">
      <alignment horizontal="right" vertical="center" wrapText="1"/>
    </xf>
    <xf numFmtId="3" fontId="16" fillId="3" borderId="1" xfId="0" applyNumberFormat="1" applyFont="1" applyFill="1" applyBorder="1" applyAlignment="1">
      <alignment horizontal="right" vertical="center" wrapText="1"/>
    </xf>
    <xf numFmtId="166" fontId="14" fillId="3" borderId="1" xfId="0" applyNumberFormat="1" applyFont="1" applyFill="1" applyBorder="1" applyAlignment="1">
      <alignment horizontal="right" vertical="center" wrapText="1"/>
    </xf>
    <xf numFmtId="166" fontId="15" fillId="3" borderId="1" xfId="0" applyNumberFormat="1" applyFont="1" applyFill="1" applyBorder="1" applyAlignment="1">
      <alignment horizontal="right" vertical="center" wrapText="1"/>
    </xf>
    <xf numFmtId="165" fontId="14" fillId="3" borderId="1" xfId="1" applyNumberFormat="1" applyFont="1" applyFill="1" applyBorder="1" applyAlignment="1">
      <alignment vertical="center"/>
    </xf>
    <xf numFmtId="165" fontId="14" fillId="3" borderId="1" xfId="1" applyNumberFormat="1" applyFont="1" applyFill="1" applyBorder="1"/>
    <xf numFmtId="3" fontId="16" fillId="3" borderId="0" xfId="0" applyNumberFormat="1" applyFont="1" applyFill="1" applyAlignment="1">
      <alignment horizontal="right" vertical="center"/>
    </xf>
    <xf numFmtId="165" fontId="16" fillId="3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3" fontId="14" fillId="3" borderId="1" xfId="0" applyNumberFormat="1" applyFont="1" applyFill="1" applyBorder="1" applyAlignment="1">
      <alignment horizontal="right" vertical="center"/>
    </xf>
    <xf numFmtId="3" fontId="19" fillId="3" borderId="1" xfId="0" applyNumberFormat="1" applyFont="1" applyFill="1" applyBorder="1" applyAlignment="1">
      <alignment horizontal="right" vertical="center"/>
    </xf>
    <xf numFmtId="3" fontId="19" fillId="3" borderId="1" xfId="0" applyNumberFormat="1" applyFont="1" applyFill="1" applyBorder="1" applyAlignment="1">
      <alignment horizontal="right" vertical="center" wrapText="1"/>
    </xf>
    <xf numFmtId="165" fontId="15" fillId="3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 wrapText="1" indent="1"/>
    </xf>
    <xf numFmtId="0" fontId="19" fillId="3" borderId="1" xfId="0" applyFont="1" applyFill="1" applyBorder="1" applyAlignment="1">
      <alignment horizontal="left" vertical="center" wrapText="1" indent="1"/>
    </xf>
    <xf numFmtId="0" fontId="16" fillId="3" borderId="1" xfId="0" applyFont="1" applyFill="1" applyBorder="1" applyAlignment="1">
      <alignment horizontal="left" vertical="center" wrapText="1" indent="1"/>
    </xf>
    <xf numFmtId="0" fontId="17" fillId="3" borderId="1" xfId="0" applyFont="1" applyFill="1" applyBorder="1" applyAlignment="1">
      <alignment horizontal="left" vertical="center" wrapText="1" indent="1"/>
    </xf>
    <xf numFmtId="3" fontId="17" fillId="3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indent="1"/>
    </xf>
    <xf numFmtId="3" fontId="14" fillId="2" borderId="1" xfId="0" applyNumberFormat="1" applyFont="1" applyFill="1" applyBorder="1" applyAlignment="1">
      <alignment horizontal="right" vertical="center" indent="1"/>
    </xf>
    <xf numFmtId="0" fontId="14" fillId="4" borderId="1" xfId="0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right" vertical="center" indent="1"/>
    </xf>
    <xf numFmtId="3" fontId="15" fillId="3" borderId="1" xfId="0" applyNumberFormat="1" applyFont="1" applyFill="1" applyBorder="1" applyAlignment="1">
      <alignment horizontal="right" vertical="center"/>
    </xf>
    <xf numFmtId="3" fontId="15" fillId="3" borderId="1" xfId="7" applyNumberFormat="1" applyFont="1" applyFill="1" applyBorder="1" applyAlignment="1">
      <alignment horizontal="right" vertical="center" wrapText="1"/>
    </xf>
    <xf numFmtId="166" fontId="15" fillId="3" borderId="1" xfId="1" applyNumberFormat="1" applyFont="1" applyFill="1" applyBorder="1"/>
    <xf numFmtId="3" fontId="15" fillId="3" borderId="1" xfId="1" applyNumberFormat="1" applyFont="1" applyFill="1" applyBorder="1" applyAlignment="1">
      <alignment horizontal="right"/>
    </xf>
    <xf numFmtId="166" fontId="15" fillId="3" borderId="1" xfId="1" applyNumberFormat="1" applyFont="1" applyFill="1" applyBorder="1" applyAlignment="1">
      <alignment horizontal="right"/>
    </xf>
    <xf numFmtId="167" fontId="12" fillId="3" borderId="0" xfId="0" applyNumberFormat="1" applyFont="1" applyFill="1"/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wrapText="1"/>
    </xf>
    <xf numFmtId="0" fontId="4" fillId="3" borderId="0" xfId="0" applyFont="1" applyFill="1" applyAlignment="1">
      <alignment horizontal="left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3" fontId="14" fillId="2" borderId="1" xfId="0" applyNumberFormat="1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12" fillId="3" borderId="0" xfId="0" applyFont="1" applyFill="1" applyAlignment="1">
      <alignment horizontal="right" vertical="top"/>
    </xf>
    <xf numFmtId="0" fontId="12" fillId="3" borderId="0" xfId="0" applyFont="1" applyFill="1" applyAlignment="1">
      <alignment vertical="top"/>
    </xf>
    <xf numFmtId="0" fontId="16" fillId="3" borderId="1" xfId="0" applyFont="1" applyFill="1" applyBorder="1" applyAlignment="1">
      <alignment horizontal="left" vertical="top" wrapText="1"/>
    </xf>
    <xf numFmtId="3" fontId="14" fillId="2" borderId="1" xfId="0" applyNumberFormat="1" applyFont="1" applyFill="1" applyBorder="1" applyAlignment="1">
      <alignment horizontal="right" vertical="top"/>
    </xf>
    <xf numFmtId="9" fontId="0" fillId="3" borderId="0" xfId="9" applyFont="1" applyFill="1" applyAlignment="1">
      <alignment vertical="top"/>
    </xf>
    <xf numFmtId="1" fontId="15" fillId="3" borderId="1" xfId="5" applyNumberFormat="1" applyFont="1" applyFill="1" applyBorder="1" applyAlignment="1">
      <alignment horizontal="right" vertical="top"/>
    </xf>
    <xf numFmtId="0" fontId="17" fillId="3" borderId="1" xfId="0" applyFont="1" applyFill="1" applyBorder="1" applyAlignment="1">
      <alignment horizontal="left" vertical="top" wrapText="1"/>
    </xf>
    <xf numFmtId="1" fontId="17" fillId="3" borderId="1" xfId="0" applyNumberFormat="1" applyFont="1" applyFill="1" applyBorder="1" applyAlignment="1">
      <alignment horizontal="right" vertical="top" wrapText="1"/>
    </xf>
    <xf numFmtId="3" fontId="12" fillId="3" borderId="1" xfId="0" applyNumberFormat="1" applyFont="1" applyFill="1" applyBorder="1" applyAlignment="1">
      <alignment vertical="top"/>
    </xf>
    <xf numFmtId="0" fontId="13" fillId="3" borderId="0" xfId="0" applyFont="1" applyFill="1" applyAlignment="1">
      <alignment vertical="top"/>
    </xf>
    <xf numFmtId="165" fontId="12" fillId="3" borderId="0" xfId="0" applyNumberFormat="1" applyFont="1" applyFill="1" applyAlignment="1">
      <alignment vertical="top"/>
    </xf>
    <xf numFmtId="0" fontId="17" fillId="3" borderId="0" xfId="2" applyFont="1" applyFill="1" applyBorder="1" applyAlignment="1">
      <alignment vertical="top"/>
    </xf>
    <xf numFmtId="3" fontId="17" fillId="3" borderId="0" xfId="2" applyNumberFormat="1" applyFont="1" applyFill="1" applyBorder="1" applyAlignment="1">
      <alignment vertical="top"/>
    </xf>
    <xf numFmtId="0" fontId="16" fillId="3" borderId="0" xfId="0" applyFont="1" applyFill="1" applyBorder="1" applyAlignment="1">
      <alignment horizontal="left" vertical="top" wrapText="1"/>
    </xf>
    <xf numFmtId="4" fontId="12" fillId="3" borderId="0" xfId="0" applyNumberFormat="1" applyFont="1" applyFill="1" applyAlignment="1">
      <alignment vertical="top"/>
    </xf>
    <xf numFmtId="3" fontId="14" fillId="2" borderId="1" xfId="0" applyNumberFormat="1" applyFont="1" applyFill="1" applyBorder="1" applyAlignment="1">
      <alignment horizontal="left" vertical="top"/>
    </xf>
    <xf numFmtId="0" fontId="12" fillId="3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 indent="1"/>
    </xf>
    <xf numFmtId="0" fontId="14" fillId="2" borderId="1" xfId="0" applyFont="1" applyFill="1" applyBorder="1" applyAlignment="1">
      <alignment horizontal="right" vertical="center" wrapText="1"/>
    </xf>
    <xf numFmtId="165" fontId="14" fillId="2" borderId="1" xfId="0" applyNumberFormat="1" applyFont="1" applyFill="1" applyBorder="1" applyAlignment="1">
      <alignment horizontal="right" vertical="center" indent="1"/>
    </xf>
    <xf numFmtId="0" fontId="15" fillId="0" borderId="1" xfId="0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right" vertical="center"/>
    </xf>
    <xf numFmtId="0" fontId="15" fillId="3" borderId="0" xfId="0" applyFont="1" applyFill="1"/>
    <xf numFmtId="0" fontId="15" fillId="3" borderId="0" xfId="0" applyFont="1" applyFill="1" applyBorder="1" applyAlignment="1"/>
    <xf numFmtId="0" fontId="3" fillId="3" borderId="0" xfId="0" applyFont="1" applyFill="1" applyBorder="1" applyAlignment="1"/>
    <xf numFmtId="0" fontId="14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165" fontId="15" fillId="3" borderId="0" xfId="1" applyNumberFormat="1" applyFont="1" applyFill="1" applyBorder="1"/>
    <xf numFmtId="3" fontId="15" fillId="3" borderId="0" xfId="0" applyNumberFormat="1" applyFont="1" applyFill="1"/>
    <xf numFmtId="0" fontId="14" fillId="2" borderId="2" xfId="0" applyFont="1" applyFill="1" applyBorder="1" applyAlignment="1">
      <alignment horizontal="left" vertical="center" indent="1"/>
    </xf>
    <xf numFmtId="166" fontId="15" fillId="3" borderId="1" xfId="7" applyNumberFormat="1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vertical="top"/>
    </xf>
    <xf numFmtId="0" fontId="23" fillId="3" borderId="0" xfId="0" applyFont="1" applyFill="1" applyAlignment="1">
      <alignment vertical="top"/>
    </xf>
    <xf numFmtId="4" fontId="23" fillId="3" borderId="0" xfId="0" applyNumberFormat="1" applyFont="1" applyFill="1" applyBorder="1" applyAlignment="1">
      <alignment vertical="top"/>
    </xf>
    <xf numFmtId="0" fontId="17" fillId="3" borderId="1" xfId="0" applyFont="1" applyFill="1" applyBorder="1" applyAlignment="1">
      <alignment horizontal="left" vertical="center" wrapText="1" indent="3"/>
    </xf>
    <xf numFmtId="0" fontId="16" fillId="3" borderId="1" xfId="0" applyFont="1" applyFill="1" applyBorder="1" applyAlignment="1">
      <alignment horizontal="left" vertical="center" wrapText="1" indent="6"/>
    </xf>
    <xf numFmtId="0" fontId="13" fillId="2" borderId="1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 wrapText="1" indent="2"/>
    </xf>
    <xf numFmtId="165" fontId="14" fillId="2" borderId="1" xfId="1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horizontal="right" vertical="center" wrapText="1"/>
    </xf>
    <xf numFmtId="165" fontId="14" fillId="2" borderId="1" xfId="1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 wrapText="1" indent="1"/>
    </xf>
    <xf numFmtId="166" fontId="14" fillId="2" borderId="1" xfId="0" applyNumberFormat="1" applyFont="1" applyFill="1" applyBorder="1" applyAlignment="1">
      <alignment horizontal="right" vertical="center" wrapText="1"/>
    </xf>
    <xf numFmtId="165" fontId="14" fillId="2" borderId="1" xfId="1" applyNumberFormat="1" applyFont="1" applyFill="1" applyBorder="1"/>
    <xf numFmtId="3" fontId="0" fillId="3" borderId="0" xfId="0" applyNumberFormat="1" applyFill="1"/>
    <xf numFmtId="166" fontId="15" fillId="0" borderId="1" xfId="0" applyNumberFormat="1" applyFont="1" applyFill="1" applyBorder="1" applyAlignment="1">
      <alignment horizontal="right" vertical="center" wrapText="1"/>
    </xf>
    <xf numFmtId="167" fontId="24" fillId="3" borderId="0" xfId="0" applyNumberFormat="1" applyFont="1" applyFill="1"/>
    <xf numFmtId="0" fontId="13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right"/>
    </xf>
    <xf numFmtId="0" fontId="13" fillId="3" borderId="0" xfId="0" applyFont="1" applyFill="1" applyAlignment="1">
      <alignment horizontal="center" vertical="top"/>
    </xf>
    <xf numFmtId="3" fontId="12" fillId="3" borderId="0" xfId="0" applyNumberFormat="1" applyFont="1" applyFill="1" applyBorder="1" applyAlignment="1">
      <alignment horizontal="right"/>
    </xf>
    <xf numFmtId="0" fontId="13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3 2" xfId="8" xr:uid="{00000000-0005-0000-0000-000003000000}"/>
    <cellStyle name="Обычный 4" xfId="4" xr:uid="{00000000-0005-0000-0000-000004000000}"/>
    <cellStyle name="Обычный 5" xfId="6" xr:uid="{00000000-0005-0000-0000-000005000000}"/>
    <cellStyle name="Обычный 6" xfId="10" xr:uid="{00000000-0005-0000-0000-000006000000}"/>
    <cellStyle name="Обычный_Ф2" xfId="7" xr:uid="{00000000-0005-0000-0000-00000E000000}"/>
    <cellStyle name="Процентный" xfId="9" builtinId="5"/>
    <cellStyle name="Финансовый" xfId="1" builtinId="3"/>
    <cellStyle name="Финансовый 2" xfId="5" xr:uid="{00000000-0005-0000-0000-00001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3"/>
  <sheetViews>
    <sheetView zoomScaleNormal="100" workbookViewId="0">
      <pane xSplit="1" ySplit="5" topLeftCell="B18" activePane="bottomRight" state="frozen"/>
      <selection activeCell="A25" sqref="A25:C25"/>
      <selection pane="topRight" activeCell="A25" sqref="A25:C25"/>
      <selection pane="bottomLeft" activeCell="A25" sqref="A25:C25"/>
      <selection pane="bottomRight" activeCell="E21" sqref="E21"/>
    </sheetView>
  </sheetViews>
  <sheetFormatPr defaultColWidth="9.140625" defaultRowHeight="15" x14ac:dyDescent="0.25"/>
  <cols>
    <col min="1" max="1" width="51.28515625" style="46" customWidth="1"/>
    <col min="2" max="2" width="23.42578125" style="4" customWidth="1"/>
    <col min="3" max="3" width="23" style="4" customWidth="1"/>
    <col min="4" max="4" width="7.7109375" style="1" bestFit="1" customWidth="1"/>
    <col min="5" max="5" width="48.42578125" style="1" customWidth="1"/>
    <col min="6" max="6" width="6" style="84" customWidth="1"/>
    <col min="7" max="177" width="9.140625" style="1"/>
    <col min="178" max="178" width="44.5703125" style="1" customWidth="1"/>
    <col min="179" max="179" width="21.7109375" style="1" customWidth="1"/>
    <col min="180" max="180" width="18.7109375" style="1" customWidth="1"/>
    <col min="181" max="181" width="11.7109375" style="1" bestFit="1" customWidth="1"/>
    <col min="182" max="433" width="9.140625" style="1"/>
    <col min="434" max="434" width="44.5703125" style="1" customWidth="1"/>
    <col min="435" max="435" width="21.7109375" style="1" customWidth="1"/>
    <col min="436" max="436" width="18.7109375" style="1" customWidth="1"/>
    <col min="437" max="437" width="11.7109375" style="1" bestFit="1" customWidth="1"/>
    <col min="438" max="689" width="9.140625" style="1"/>
    <col min="690" max="690" width="44.5703125" style="1" customWidth="1"/>
    <col min="691" max="691" width="21.7109375" style="1" customWidth="1"/>
    <col min="692" max="692" width="18.7109375" style="1" customWidth="1"/>
    <col min="693" max="693" width="11.7109375" style="1" bestFit="1" customWidth="1"/>
    <col min="694" max="945" width="9.140625" style="1"/>
    <col min="946" max="946" width="44.5703125" style="1" customWidth="1"/>
    <col min="947" max="947" width="21.7109375" style="1" customWidth="1"/>
    <col min="948" max="948" width="18.7109375" style="1" customWidth="1"/>
    <col min="949" max="949" width="11.7109375" style="1" bestFit="1" customWidth="1"/>
    <col min="950" max="1201" width="9.140625" style="1"/>
    <col min="1202" max="1202" width="44.5703125" style="1" customWidth="1"/>
    <col min="1203" max="1203" width="21.7109375" style="1" customWidth="1"/>
    <col min="1204" max="1204" width="18.7109375" style="1" customWidth="1"/>
    <col min="1205" max="1205" width="11.7109375" style="1" bestFit="1" customWidth="1"/>
    <col min="1206" max="1457" width="9.140625" style="1"/>
    <col min="1458" max="1458" width="44.5703125" style="1" customWidth="1"/>
    <col min="1459" max="1459" width="21.7109375" style="1" customWidth="1"/>
    <col min="1460" max="1460" width="18.7109375" style="1" customWidth="1"/>
    <col min="1461" max="1461" width="11.7109375" style="1" bestFit="1" customWidth="1"/>
    <col min="1462" max="1713" width="9.140625" style="1"/>
    <col min="1714" max="1714" width="44.5703125" style="1" customWidth="1"/>
    <col min="1715" max="1715" width="21.7109375" style="1" customWidth="1"/>
    <col min="1716" max="1716" width="18.7109375" style="1" customWidth="1"/>
    <col min="1717" max="1717" width="11.7109375" style="1" bestFit="1" customWidth="1"/>
    <col min="1718" max="1969" width="9.140625" style="1"/>
    <col min="1970" max="1970" width="44.5703125" style="1" customWidth="1"/>
    <col min="1971" max="1971" width="21.7109375" style="1" customWidth="1"/>
    <col min="1972" max="1972" width="18.7109375" style="1" customWidth="1"/>
    <col min="1973" max="1973" width="11.7109375" style="1" bestFit="1" customWidth="1"/>
    <col min="1974" max="2225" width="9.140625" style="1"/>
    <col min="2226" max="2226" width="44.5703125" style="1" customWidth="1"/>
    <col min="2227" max="2227" width="21.7109375" style="1" customWidth="1"/>
    <col min="2228" max="2228" width="18.7109375" style="1" customWidth="1"/>
    <col min="2229" max="2229" width="11.7109375" style="1" bestFit="1" customWidth="1"/>
    <col min="2230" max="2481" width="9.140625" style="1"/>
    <col min="2482" max="2482" width="44.5703125" style="1" customWidth="1"/>
    <col min="2483" max="2483" width="21.7109375" style="1" customWidth="1"/>
    <col min="2484" max="2484" width="18.7109375" style="1" customWidth="1"/>
    <col min="2485" max="2485" width="11.7109375" style="1" bestFit="1" customWidth="1"/>
    <col min="2486" max="2737" width="9.140625" style="1"/>
    <col min="2738" max="2738" width="44.5703125" style="1" customWidth="1"/>
    <col min="2739" max="2739" width="21.7109375" style="1" customWidth="1"/>
    <col min="2740" max="2740" width="18.7109375" style="1" customWidth="1"/>
    <col min="2741" max="2741" width="11.7109375" style="1" bestFit="1" customWidth="1"/>
    <col min="2742" max="2993" width="9.140625" style="1"/>
    <col min="2994" max="2994" width="44.5703125" style="1" customWidth="1"/>
    <col min="2995" max="2995" width="21.7109375" style="1" customWidth="1"/>
    <col min="2996" max="2996" width="18.7109375" style="1" customWidth="1"/>
    <col min="2997" max="2997" width="11.7109375" style="1" bestFit="1" customWidth="1"/>
    <col min="2998" max="3249" width="9.140625" style="1"/>
    <col min="3250" max="3250" width="44.5703125" style="1" customWidth="1"/>
    <col min="3251" max="3251" width="21.7109375" style="1" customWidth="1"/>
    <col min="3252" max="3252" width="18.7109375" style="1" customWidth="1"/>
    <col min="3253" max="3253" width="11.7109375" style="1" bestFit="1" customWidth="1"/>
    <col min="3254" max="3505" width="9.140625" style="1"/>
    <col min="3506" max="3506" width="44.5703125" style="1" customWidth="1"/>
    <col min="3507" max="3507" width="21.7109375" style="1" customWidth="1"/>
    <col min="3508" max="3508" width="18.7109375" style="1" customWidth="1"/>
    <col min="3509" max="3509" width="11.7109375" style="1" bestFit="1" customWidth="1"/>
    <col min="3510" max="3761" width="9.140625" style="1"/>
    <col min="3762" max="3762" width="44.5703125" style="1" customWidth="1"/>
    <col min="3763" max="3763" width="21.7109375" style="1" customWidth="1"/>
    <col min="3764" max="3764" width="18.7109375" style="1" customWidth="1"/>
    <col min="3765" max="3765" width="11.7109375" style="1" bestFit="1" customWidth="1"/>
    <col min="3766" max="4017" width="9.140625" style="1"/>
    <col min="4018" max="4018" width="44.5703125" style="1" customWidth="1"/>
    <col min="4019" max="4019" width="21.7109375" style="1" customWidth="1"/>
    <col min="4020" max="4020" width="18.7109375" style="1" customWidth="1"/>
    <col min="4021" max="4021" width="11.7109375" style="1" bestFit="1" customWidth="1"/>
    <col min="4022" max="4273" width="9.140625" style="1"/>
    <col min="4274" max="4274" width="44.5703125" style="1" customWidth="1"/>
    <col min="4275" max="4275" width="21.7109375" style="1" customWidth="1"/>
    <col min="4276" max="4276" width="18.7109375" style="1" customWidth="1"/>
    <col min="4277" max="4277" width="11.7109375" style="1" bestFit="1" customWidth="1"/>
    <col min="4278" max="4529" width="9.140625" style="1"/>
    <col min="4530" max="4530" width="44.5703125" style="1" customWidth="1"/>
    <col min="4531" max="4531" width="21.7109375" style="1" customWidth="1"/>
    <col min="4532" max="4532" width="18.7109375" style="1" customWidth="1"/>
    <col min="4533" max="4533" width="11.7109375" style="1" bestFit="1" customWidth="1"/>
    <col min="4534" max="4785" width="9.140625" style="1"/>
    <col min="4786" max="4786" width="44.5703125" style="1" customWidth="1"/>
    <col min="4787" max="4787" width="21.7109375" style="1" customWidth="1"/>
    <col min="4788" max="4788" width="18.7109375" style="1" customWidth="1"/>
    <col min="4789" max="4789" width="11.7109375" style="1" bestFit="1" customWidth="1"/>
    <col min="4790" max="5041" width="9.140625" style="1"/>
    <col min="5042" max="5042" width="44.5703125" style="1" customWidth="1"/>
    <col min="5043" max="5043" width="21.7109375" style="1" customWidth="1"/>
    <col min="5044" max="5044" width="18.7109375" style="1" customWidth="1"/>
    <col min="5045" max="5045" width="11.7109375" style="1" bestFit="1" customWidth="1"/>
    <col min="5046" max="5297" width="9.140625" style="1"/>
    <col min="5298" max="5298" width="44.5703125" style="1" customWidth="1"/>
    <col min="5299" max="5299" width="21.7109375" style="1" customWidth="1"/>
    <col min="5300" max="5300" width="18.7109375" style="1" customWidth="1"/>
    <col min="5301" max="5301" width="11.7109375" style="1" bestFit="1" customWidth="1"/>
    <col min="5302" max="5553" width="9.140625" style="1"/>
    <col min="5554" max="5554" width="44.5703125" style="1" customWidth="1"/>
    <col min="5555" max="5555" width="21.7109375" style="1" customWidth="1"/>
    <col min="5556" max="5556" width="18.7109375" style="1" customWidth="1"/>
    <col min="5557" max="5557" width="11.7109375" style="1" bestFit="1" customWidth="1"/>
    <col min="5558" max="5809" width="9.140625" style="1"/>
    <col min="5810" max="5810" width="44.5703125" style="1" customWidth="1"/>
    <col min="5811" max="5811" width="21.7109375" style="1" customWidth="1"/>
    <col min="5812" max="5812" width="18.7109375" style="1" customWidth="1"/>
    <col min="5813" max="5813" width="11.7109375" style="1" bestFit="1" customWidth="1"/>
    <col min="5814" max="6065" width="9.140625" style="1"/>
    <col min="6066" max="6066" width="44.5703125" style="1" customWidth="1"/>
    <col min="6067" max="6067" width="21.7109375" style="1" customWidth="1"/>
    <col min="6068" max="6068" width="18.7109375" style="1" customWidth="1"/>
    <col min="6069" max="6069" width="11.7109375" style="1" bestFit="1" customWidth="1"/>
    <col min="6070" max="6321" width="9.140625" style="1"/>
    <col min="6322" max="6322" width="44.5703125" style="1" customWidth="1"/>
    <col min="6323" max="6323" width="21.7109375" style="1" customWidth="1"/>
    <col min="6324" max="6324" width="18.7109375" style="1" customWidth="1"/>
    <col min="6325" max="6325" width="11.7109375" style="1" bestFit="1" customWidth="1"/>
    <col min="6326" max="6577" width="9.140625" style="1"/>
    <col min="6578" max="6578" width="44.5703125" style="1" customWidth="1"/>
    <col min="6579" max="6579" width="21.7109375" style="1" customWidth="1"/>
    <col min="6580" max="6580" width="18.7109375" style="1" customWidth="1"/>
    <col min="6581" max="6581" width="11.7109375" style="1" bestFit="1" customWidth="1"/>
    <col min="6582" max="6833" width="9.140625" style="1"/>
    <col min="6834" max="6834" width="44.5703125" style="1" customWidth="1"/>
    <col min="6835" max="6835" width="21.7109375" style="1" customWidth="1"/>
    <col min="6836" max="6836" width="18.7109375" style="1" customWidth="1"/>
    <col min="6837" max="6837" width="11.7109375" style="1" bestFit="1" customWidth="1"/>
    <col min="6838" max="7089" width="9.140625" style="1"/>
    <col min="7090" max="7090" width="44.5703125" style="1" customWidth="1"/>
    <col min="7091" max="7091" width="21.7109375" style="1" customWidth="1"/>
    <col min="7092" max="7092" width="18.7109375" style="1" customWidth="1"/>
    <col min="7093" max="7093" width="11.7109375" style="1" bestFit="1" customWidth="1"/>
    <col min="7094" max="7345" width="9.140625" style="1"/>
    <col min="7346" max="7346" width="44.5703125" style="1" customWidth="1"/>
    <col min="7347" max="7347" width="21.7109375" style="1" customWidth="1"/>
    <col min="7348" max="7348" width="18.7109375" style="1" customWidth="1"/>
    <col min="7349" max="7349" width="11.7109375" style="1" bestFit="1" customWidth="1"/>
    <col min="7350" max="7601" width="9.140625" style="1"/>
    <col min="7602" max="7602" width="44.5703125" style="1" customWidth="1"/>
    <col min="7603" max="7603" width="21.7109375" style="1" customWidth="1"/>
    <col min="7604" max="7604" width="18.7109375" style="1" customWidth="1"/>
    <col min="7605" max="7605" width="11.7109375" style="1" bestFit="1" customWidth="1"/>
    <col min="7606" max="7857" width="9.140625" style="1"/>
    <col min="7858" max="7858" width="44.5703125" style="1" customWidth="1"/>
    <col min="7859" max="7859" width="21.7109375" style="1" customWidth="1"/>
    <col min="7860" max="7860" width="18.7109375" style="1" customWidth="1"/>
    <col min="7861" max="7861" width="11.7109375" style="1" bestFit="1" customWidth="1"/>
    <col min="7862" max="8113" width="9.140625" style="1"/>
    <col min="8114" max="8114" width="44.5703125" style="1" customWidth="1"/>
    <col min="8115" max="8115" width="21.7109375" style="1" customWidth="1"/>
    <col min="8116" max="8116" width="18.7109375" style="1" customWidth="1"/>
    <col min="8117" max="8117" width="11.7109375" style="1" bestFit="1" customWidth="1"/>
    <col min="8118" max="8369" width="9.140625" style="1"/>
    <col min="8370" max="8370" width="44.5703125" style="1" customWidth="1"/>
    <col min="8371" max="8371" width="21.7109375" style="1" customWidth="1"/>
    <col min="8372" max="8372" width="18.7109375" style="1" customWidth="1"/>
    <col min="8373" max="8373" width="11.7109375" style="1" bestFit="1" customWidth="1"/>
    <col min="8374" max="8625" width="9.140625" style="1"/>
    <col min="8626" max="8626" width="44.5703125" style="1" customWidth="1"/>
    <col min="8627" max="8627" width="21.7109375" style="1" customWidth="1"/>
    <col min="8628" max="8628" width="18.7109375" style="1" customWidth="1"/>
    <col min="8629" max="8629" width="11.7109375" style="1" bestFit="1" customWidth="1"/>
    <col min="8630" max="8881" width="9.140625" style="1"/>
    <col min="8882" max="8882" width="44.5703125" style="1" customWidth="1"/>
    <col min="8883" max="8883" width="21.7109375" style="1" customWidth="1"/>
    <col min="8884" max="8884" width="18.7109375" style="1" customWidth="1"/>
    <col min="8885" max="8885" width="11.7109375" style="1" bestFit="1" customWidth="1"/>
    <col min="8886" max="9137" width="9.140625" style="1"/>
    <col min="9138" max="9138" width="44.5703125" style="1" customWidth="1"/>
    <col min="9139" max="9139" width="21.7109375" style="1" customWidth="1"/>
    <col min="9140" max="9140" width="18.7109375" style="1" customWidth="1"/>
    <col min="9141" max="9141" width="11.7109375" style="1" bestFit="1" customWidth="1"/>
    <col min="9142" max="9393" width="9.140625" style="1"/>
    <col min="9394" max="9394" width="44.5703125" style="1" customWidth="1"/>
    <col min="9395" max="9395" width="21.7109375" style="1" customWidth="1"/>
    <col min="9396" max="9396" width="18.7109375" style="1" customWidth="1"/>
    <col min="9397" max="9397" width="11.7109375" style="1" bestFit="1" customWidth="1"/>
    <col min="9398" max="9649" width="9.140625" style="1"/>
    <col min="9650" max="9650" width="44.5703125" style="1" customWidth="1"/>
    <col min="9651" max="9651" width="21.7109375" style="1" customWidth="1"/>
    <col min="9652" max="9652" width="18.7109375" style="1" customWidth="1"/>
    <col min="9653" max="9653" width="11.7109375" style="1" bestFit="1" customWidth="1"/>
    <col min="9654" max="9905" width="9.140625" style="1"/>
    <col min="9906" max="9906" width="44.5703125" style="1" customWidth="1"/>
    <col min="9907" max="9907" width="21.7109375" style="1" customWidth="1"/>
    <col min="9908" max="9908" width="18.7109375" style="1" customWidth="1"/>
    <col min="9909" max="9909" width="11.7109375" style="1" bestFit="1" customWidth="1"/>
    <col min="9910" max="10161" width="9.140625" style="1"/>
    <col min="10162" max="10162" width="44.5703125" style="1" customWidth="1"/>
    <col min="10163" max="10163" width="21.7109375" style="1" customWidth="1"/>
    <col min="10164" max="10164" width="18.7109375" style="1" customWidth="1"/>
    <col min="10165" max="10165" width="11.7109375" style="1" bestFit="1" customWidth="1"/>
    <col min="10166" max="10417" width="9.140625" style="1"/>
    <col min="10418" max="10418" width="44.5703125" style="1" customWidth="1"/>
    <col min="10419" max="10419" width="21.7109375" style="1" customWidth="1"/>
    <col min="10420" max="10420" width="18.7109375" style="1" customWidth="1"/>
    <col min="10421" max="10421" width="11.7109375" style="1" bestFit="1" customWidth="1"/>
    <col min="10422" max="10673" width="9.140625" style="1"/>
    <col min="10674" max="10674" width="44.5703125" style="1" customWidth="1"/>
    <col min="10675" max="10675" width="21.7109375" style="1" customWidth="1"/>
    <col min="10676" max="10676" width="18.7109375" style="1" customWidth="1"/>
    <col min="10677" max="10677" width="11.7109375" style="1" bestFit="1" customWidth="1"/>
    <col min="10678" max="10929" width="9.140625" style="1"/>
    <col min="10930" max="10930" width="44.5703125" style="1" customWidth="1"/>
    <col min="10931" max="10931" width="21.7109375" style="1" customWidth="1"/>
    <col min="10932" max="10932" width="18.7109375" style="1" customWidth="1"/>
    <col min="10933" max="10933" width="11.7109375" style="1" bestFit="1" customWidth="1"/>
    <col min="10934" max="11185" width="9.140625" style="1"/>
    <col min="11186" max="11186" width="44.5703125" style="1" customWidth="1"/>
    <col min="11187" max="11187" width="21.7109375" style="1" customWidth="1"/>
    <col min="11188" max="11188" width="18.7109375" style="1" customWidth="1"/>
    <col min="11189" max="11189" width="11.7109375" style="1" bestFit="1" customWidth="1"/>
    <col min="11190" max="11441" width="9.140625" style="1"/>
    <col min="11442" max="11442" width="44.5703125" style="1" customWidth="1"/>
    <col min="11443" max="11443" width="21.7109375" style="1" customWidth="1"/>
    <col min="11444" max="11444" width="18.7109375" style="1" customWidth="1"/>
    <col min="11445" max="11445" width="11.7109375" style="1" bestFit="1" customWidth="1"/>
    <col min="11446" max="11697" width="9.140625" style="1"/>
    <col min="11698" max="11698" width="44.5703125" style="1" customWidth="1"/>
    <col min="11699" max="11699" width="21.7109375" style="1" customWidth="1"/>
    <col min="11700" max="11700" width="18.7109375" style="1" customWidth="1"/>
    <col min="11701" max="11701" width="11.7109375" style="1" bestFit="1" customWidth="1"/>
    <col min="11702" max="11953" width="9.140625" style="1"/>
    <col min="11954" max="11954" width="44.5703125" style="1" customWidth="1"/>
    <col min="11955" max="11955" width="21.7109375" style="1" customWidth="1"/>
    <col min="11956" max="11956" width="18.7109375" style="1" customWidth="1"/>
    <col min="11957" max="11957" width="11.7109375" style="1" bestFit="1" customWidth="1"/>
    <col min="11958" max="12209" width="9.140625" style="1"/>
    <col min="12210" max="12210" width="44.5703125" style="1" customWidth="1"/>
    <col min="12211" max="12211" width="21.7109375" style="1" customWidth="1"/>
    <col min="12212" max="12212" width="18.7109375" style="1" customWidth="1"/>
    <col min="12213" max="12213" width="11.7109375" style="1" bestFit="1" customWidth="1"/>
    <col min="12214" max="12465" width="9.140625" style="1"/>
    <col min="12466" max="12466" width="44.5703125" style="1" customWidth="1"/>
    <col min="12467" max="12467" width="21.7109375" style="1" customWidth="1"/>
    <col min="12468" max="12468" width="18.7109375" style="1" customWidth="1"/>
    <col min="12469" max="12469" width="11.7109375" style="1" bestFit="1" customWidth="1"/>
    <col min="12470" max="12721" width="9.140625" style="1"/>
    <col min="12722" max="12722" width="44.5703125" style="1" customWidth="1"/>
    <col min="12723" max="12723" width="21.7109375" style="1" customWidth="1"/>
    <col min="12724" max="12724" width="18.7109375" style="1" customWidth="1"/>
    <col min="12725" max="12725" width="11.7109375" style="1" bestFit="1" customWidth="1"/>
    <col min="12726" max="12977" width="9.140625" style="1"/>
    <col min="12978" max="12978" width="44.5703125" style="1" customWidth="1"/>
    <col min="12979" max="12979" width="21.7109375" style="1" customWidth="1"/>
    <col min="12980" max="12980" width="18.7109375" style="1" customWidth="1"/>
    <col min="12981" max="12981" width="11.7109375" style="1" bestFit="1" customWidth="1"/>
    <col min="12982" max="13233" width="9.140625" style="1"/>
    <col min="13234" max="13234" width="44.5703125" style="1" customWidth="1"/>
    <col min="13235" max="13235" width="21.7109375" style="1" customWidth="1"/>
    <col min="13236" max="13236" width="18.7109375" style="1" customWidth="1"/>
    <col min="13237" max="13237" width="11.7109375" style="1" bestFit="1" customWidth="1"/>
    <col min="13238" max="13489" width="9.140625" style="1"/>
    <col min="13490" max="13490" width="44.5703125" style="1" customWidth="1"/>
    <col min="13491" max="13491" width="21.7109375" style="1" customWidth="1"/>
    <col min="13492" max="13492" width="18.7109375" style="1" customWidth="1"/>
    <col min="13493" max="13493" width="11.7109375" style="1" bestFit="1" customWidth="1"/>
    <col min="13494" max="13745" width="9.140625" style="1"/>
    <col min="13746" max="13746" width="44.5703125" style="1" customWidth="1"/>
    <col min="13747" max="13747" width="21.7109375" style="1" customWidth="1"/>
    <col min="13748" max="13748" width="18.7109375" style="1" customWidth="1"/>
    <col min="13749" max="13749" width="11.7109375" style="1" bestFit="1" customWidth="1"/>
    <col min="13750" max="14001" width="9.140625" style="1"/>
    <col min="14002" max="14002" width="44.5703125" style="1" customWidth="1"/>
    <col min="14003" max="14003" width="21.7109375" style="1" customWidth="1"/>
    <col min="14004" max="14004" width="18.7109375" style="1" customWidth="1"/>
    <col min="14005" max="14005" width="11.7109375" style="1" bestFit="1" customWidth="1"/>
    <col min="14006" max="14257" width="9.140625" style="1"/>
    <col min="14258" max="14258" width="44.5703125" style="1" customWidth="1"/>
    <col min="14259" max="14259" width="21.7109375" style="1" customWidth="1"/>
    <col min="14260" max="14260" width="18.7109375" style="1" customWidth="1"/>
    <col min="14261" max="14261" width="11.7109375" style="1" bestFit="1" customWidth="1"/>
    <col min="14262" max="14513" width="9.140625" style="1"/>
    <col min="14514" max="14514" width="44.5703125" style="1" customWidth="1"/>
    <col min="14515" max="14515" width="21.7109375" style="1" customWidth="1"/>
    <col min="14516" max="14516" width="18.7109375" style="1" customWidth="1"/>
    <col min="14517" max="14517" width="11.7109375" style="1" bestFit="1" customWidth="1"/>
    <col min="14518" max="14769" width="9.140625" style="1"/>
    <col min="14770" max="14770" width="44.5703125" style="1" customWidth="1"/>
    <col min="14771" max="14771" width="21.7109375" style="1" customWidth="1"/>
    <col min="14772" max="14772" width="18.7109375" style="1" customWidth="1"/>
    <col min="14773" max="14773" width="11.7109375" style="1" bestFit="1" customWidth="1"/>
    <col min="14774" max="15025" width="9.140625" style="1"/>
    <col min="15026" max="15026" width="44.5703125" style="1" customWidth="1"/>
    <col min="15027" max="15027" width="21.7109375" style="1" customWidth="1"/>
    <col min="15028" max="15028" width="18.7109375" style="1" customWidth="1"/>
    <col min="15029" max="15029" width="11.7109375" style="1" bestFit="1" customWidth="1"/>
    <col min="15030" max="15281" width="9.140625" style="1"/>
    <col min="15282" max="15282" width="44.5703125" style="1" customWidth="1"/>
    <col min="15283" max="15283" width="21.7109375" style="1" customWidth="1"/>
    <col min="15284" max="15284" width="18.7109375" style="1" customWidth="1"/>
    <col min="15285" max="15285" width="11.7109375" style="1" bestFit="1" customWidth="1"/>
    <col min="15286" max="15537" width="9.140625" style="1"/>
    <col min="15538" max="15538" width="44.5703125" style="1" customWidth="1"/>
    <col min="15539" max="15539" width="21.7109375" style="1" customWidth="1"/>
    <col min="15540" max="15540" width="18.7109375" style="1" customWidth="1"/>
    <col min="15541" max="15541" width="11.7109375" style="1" bestFit="1" customWidth="1"/>
    <col min="15542" max="15793" width="9.140625" style="1"/>
    <col min="15794" max="15794" width="44.5703125" style="1" customWidth="1"/>
    <col min="15795" max="15795" width="21.7109375" style="1" customWidth="1"/>
    <col min="15796" max="15796" width="18.7109375" style="1" customWidth="1"/>
    <col min="15797" max="15797" width="11.7109375" style="1" bestFit="1" customWidth="1"/>
    <col min="15798" max="16049" width="9.140625" style="1"/>
    <col min="16050" max="16050" width="44.5703125" style="1" customWidth="1"/>
    <col min="16051" max="16051" width="21.7109375" style="1" customWidth="1"/>
    <col min="16052" max="16052" width="18.7109375" style="1" customWidth="1"/>
    <col min="16053" max="16053" width="11.7109375" style="1" bestFit="1" customWidth="1"/>
    <col min="16054" max="16384" width="9.140625" style="1"/>
  </cols>
  <sheetData>
    <row r="1" spans="1:6" x14ac:dyDescent="0.25">
      <c r="A1" s="100" t="s">
        <v>3</v>
      </c>
      <c r="B1" s="100"/>
      <c r="C1" s="100"/>
    </row>
    <row r="2" spans="1:6" x14ac:dyDescent="0.25">
      <c r="A2" s="100" t="s">
        <v>62</v>
      </c>
      <c r="B2" s="100"/>
      <c r="C2" s="100"/>
      <c r="F2" s="83"/>
    </row>
    <row r="3" spans="1:6" x14ac:dyDescent="0.25">
      <c r="A3" s="100" t="s">
        <v>95</v>
      </c>
      <c r="B3" s="100"/>
      <c r="C3" s="100"/>
      <c r="F3" s="83"/>
    </row>
    <row r="4" spans="1:6" x14ac:dyDescent="0.25">
      <c r="A4" s="45"/>
      <c r="B4" s="101"/>
      <c r="C4" s="101"/>
      <c r="F4" s="83"/>
    </row>
    <row r="5" spans="1:6" ht="33" customHeight="1" x14ac:dyDescent="0.25">
      <c r="A5" s="34" t="s">
        <v>4</v>
      </c>
      <c r="B5" s="81" t="s">
        <v>108</v>
      </c>
      <c r="C5" s="35" t="s">
        <v>92</v>
      </c>
      <c r="F5" s="83"/>
    </row>
    <row r="6" spans="1:6" x14ac:dyDescent="0.25">
      <c r="A6" s="21" t="s">
        <v>5</v>
      </c>
      <c r="B6" s="10"/>
      <c r="C6" s="7"/>
      <c r="F6" s="83"/>
    </row>
    <row r="7" spans="1:6" x14ac:dyDescent="0.25">
      <c r="A7" s="21" t="s">
        <v>6</v>
      </c>
      <c r="B7" s="10"/>
      <c r="C7" s="7"/>
      <c r="F7" s="83"/>
    </row>
    <row r="8" spans="1:6" x14ac:dyDescent="0.25">
      <c r="A8" s="22" t="s">
        <v>7</v>
      </c>
      <c r="B8" s="39">
        <v>19997902</v>
      </c>
      <c r="C8" s="39">
        <v>7342832</v>
      </c>
      <c r="F8" s="85"/>
    </row>
    <row r="9" spans="1:6" x14ac:dyDescent="0.25">
      <c r="A9" s="23" t="s">
        <v>8</v>
      </c>
      <c r="B9" s="39">
        <v>1357241</v>
      </c>
      <c r="C9" s="39">
        <v>13654644</v>
      </c>
      <c r="F9" s="85"/>
    </row>
    <row r="10" spans="1:6" x14ac:dyDescent="0.25">
      <c r="A10" s="23" t="s">
        <v>9</v>
      </c>
      <c r="B10" s="39">
        <v>51091</v>
      </c>
      <c r="C10" s="39">
        <v>51091</v>
      </c>
      <c r="F10" s="85"/>
    </row>
    <row r="11" spans="1:6" x14ac:dyDescent="0.25">
      <c r="A11" s="23" t="s">
        <v>10</v>
      </c>
      <c r="B11" s="39">
        <v>262</v>
      </c>
      <c r="C11" s="39">
        <v>292</v>
      </c>
      <c r="F11" s="85"/>
    </row>
    <row r="12" spans="1:6" x14ac:dyDescent="0.25">
      <c r="A12" s="34" t="s">
        <v>11</v>
      </c>
      <c r="B12" s="36">
        <f>SUM(B8:B11)</f>
        <v>21406496</v>
      </c>
      <c r="C12" s="36">
        <f>SUM(C8:C11)</f>
        <v>21048859</v>
      </c>
      <c r="F12" s="85"/>
    </row>
    <row r="13" spans="1:6" x14ac:dyDescent="0.25">
      <c r="A13" s="21" t="s">
        <v>12</v>
      </c>
      <c r="B13" s="8"/>
      <c r="C13" s="9"/>
      <c r="F13" s="85"/>
    </row>
    <row r="14" spans="1:6" x14ac:dyDescent="0.25">
      <c r="A14" s="22" t="s">
        <v>110</v>
      </c>
      <c r="B14" s="10">
        <v>2516</v>
      </c>
      <c r="C14" s="10">
        <v>895</v>
      </c>
      <c r="F14" s="85"/>
    </row>
    <row r="15" spans="1:6" x14ac:dyDescent="0.25">
      <c r="A15" s="22" t="s">
        <v>13</v>
      </c>
      <c r="B15" s="39">
        <v>42620</v>
      </c>
      <c r="C15" s="39">
        <v>36443</v>
      </c>
      <c r="F15" s="85"/>
    </row>
    <row r="16" spans="1:6" x14ac:dyDescent="0.25">
      <c r="A16" s="23" t="s">
        <v>14</v>
      </c>
      <c r="B16" s="10">
        <v>33822</v>
      </c>
      <c r="C16" s="10">
        <v>56407</v>
      </c>
      <c r="F16" s="85"/>
    </row>
    <row r="17" spans="1:6" x14ac:dyDescent="0.25">
      <c r="A17" s="23" t="s">
        <v>15</v>
      </c>
      <c r="B17" s="10">
        <v>44840</v>
      </c>
      <c r="C17" s="10">
        <v>35829</v>
      </c>
      <c r="F17" s="85"/>
    </row>
    <row r="18" spans="1:6" x14ac:dyDescent="0.25">
      <c r="A18" s="23" t="s">
        <v>109</v>
      </c>
      <c r="B18" s="10">
        <v>761534</v>
      </c>
      <c r="C18" s="10">
        <v>888676</v>
      </c>
      <c r="F18" s="85"/>
    </row>
    <row r="19" spans="1:6" x14ac:dyDescent="0.25">
      <c r="A19" s="23" t="s">
        <v>0</v>
      </c>
      <c r="B19" s="39">
        <v>156490</v>
      </c>
      <c r="C19" s="39">
        <v>49914</v>
      </c>
      <c r="F19" s="85"/>
    </row>
    <row r="20" spans="1:6" x14ac:dyDescent="0.25">
      <c r="A20" s="22" t="s">
        <v>16</v>
      </c>
      <c r="B20" s="10">
        <v>118656</v>
      </c>
      <c r="C20" s="10">
        <v>67747</v>
      </c>
      <c r="F20" s="85"/>
    </row>
    <row r="21" spans="1:6" x14ac:dyDescent="0.25">
      <c r="A21" s="37" t="s">
        <v>17</v>
      </c>
      <c r="B21" s="38">
        <f>SUM(B14:B20)</f>
        <v>1160478</v>
      </c>
      <c r="C21" s="38">
        <f>SUM(C14:C20)</f>
        <v>1135911</v>
      </c>
      <c r="F21" s="85"/>
    </row>
    <row r="22" spans="1:6" x14ac:dyDescent="0.25">
      <c r="A22" s="37" t="s">
        <v>18</v>
      </c>
      <c r="B22" s="38">
        <f>B12+B21</f>
        <v>22566974</v>
      </c>
      <c r="C22" s="38">
        <f>C12+C21</f>
        <v>22184770</v>
      </c>
      <c r="F22" s="85"/>
    </row>
    <row r="23" spans="1:6" x14ac:dyDescent="0.25">
      <c r="A23" s="21" t="s">
        <v>19</v>
      </c>
      <c r="B23" s="8"/>
      <c r="C23" s="9"/>
      <c r="F23" s="85"/>
    </row>
    <row r="24" spans="1:6" x14ac:dyDescent="0.25">
      <c r="A24" s="24" t="s">
        <v>20</v>
      </c>
      <c r="B24" s="9"/>
      <c r="C24" s="9"/>
      <c r="F24" s="85"/>
    </row>
    <row r="25" spans="1:6" ht="15.6" customHeight="1" x14ac:dyDescent="0.25">
      <c r="A25" s="23" t="s">
        <v>111</v>
      </c>
      <c r="B25" s="10">
        <v>53801</v>
      </c>
      <c r="C25" s="10">
        <v>53801</v>
      </c>
      <c r="F25" s="85"/>
    </row>
    <row r="26" spans="1:6" ht="30" x14ac:dyDescent="0.25">
      <c r="A26" s="23" t="s">
        <v>21</v>
      </c>
      <c r="B26" s="20">
        <v>-720120</v>
      </c>
      <c r="C26" s="20">
        <v>-720120</v>
      </c>
      <c r="F26" s="85"/>
    </row>
    <row r="27" spans="1:6" x14ac:dyDescent="0.25">
      <c r="A27" s="22" t="s">
        <v>22</v>
      </c>
      <c r="B27" s="10">
        <v>3182</v>
      </c>
      <c r="C27" s="10">
        <v>3182</v>
      </c>
      <c r="F27" s="85"/>
    </row>
    <row r="28" spans="1:6" x14ac:dyDescent="0.25">
      <c r="A28" s="22" t="s">
        <v>59</v>
      </c>
      <c r="B28" s="10">
        <v>3708159</v>
      </c>
      <c r="C28" s="10">
        <v>3641749</v>
      </c>
      <c r="F28" s="85"/>
    </row>
    <row r="29" spans="1:6" x14ac:dyDescent="0.25">
      <c r="A29" s="34" t="s">
        <v>23</v>
      </c>
      <c r="B29" s="36">
        <f>SUM(B25:B28)</f>
        <v>3045022</v>
      </c>
      <c r="C29" s="71">
        <f>SUM(C25:C28)</f>
        <v>2978612</v>
      </c>
      <c r="F29" s="85"/>
    </row>
    <row r="30" spans="1:6" x14ac:dyDescent="0.25">
      <c r="A30" s="21" t="s">
        <v>24</v>
      </c>
      <c r="B30" s="6"/>
      <c r="C30" s="9"/>
      <c r="F30" s="85"/>
    </row>
    <row r="31" spans="1:6" ht="30" x14ac:dyDescent="0.25">
      <c r="A31" s="22" t="s">
        <v>105</v>
      </c>
      <c r="B31" s="10">
        <v>2750</v>
      </c>
      <c r="C31" s="20">
        <v>1041820</v>
      </c>
      <c r="F31" s="85"/>
    </row>
    <row r="32" spans="1:6" x14ac:dyDescent="0.25">
      <c r="A32" s="22" t="s">
        <v>25</v>
      </c>
      <c r="B32" s="10">
        <v>720120</v>
      </c>
      <c r="C32" s="10">
        <v>720120</v>
      </c>
      <c r="F32" s="85"/>
    </row>
    <row r="33" spans="1:6" ht="30" x14ac:dyDescent="0.25">
      <c r="A33" s="22" t="s">
        <v>71</v>
      </c>
      <c r="B33" s="10">
        <v>630869</v>
      </c>
      <c r="C33" s="10">
        <v>630869</v>
      </c>
      <c r="F33" s="85"/>
    </row>
    <row r="34" spans="1:6" x14ac:dyDescent="0.25">
      <c r="A34" s="22" t="s">
        <v>72</v>
      </c>
      <c r="B34" s="10">
        <v>7013432</v>
      </c>
      <c r="C34" s="10">
        <v>8180207</v>
      </c>
      <c r="F34" s="85"/>
    </row>
    <row r="35" spans="1:6" x14ac:dyDescent="0.25">
      <c r="A35" s="22" t="s">
        <v>26</v>
      </c>
      <c r="B35" s="10">
        <v>5342600</v>
      </c>
      <c r="C35" s="10">
        <v>5342600</v>
      </c>
      <c r="F35" s="85"/>
    </row>
    <row r="36" spans="1:6" x14ac:dyDescent="0.25">
      <c r="A36" s="34" t="s">
        <v>27</v>
      </c>
      <c r="B36" s="36">
        <f>SUM(B30:B35)</f>
        <v>13709771</v>
      </c>
      <c r="C36" s="36">
        <f>SUM(C30:C35)</f>
        <v>15915616</v>
      </c>
      <c r="F36" s="85"/>
    </row>
    <row r="37" spans="1:6" x14ac:dyDescent="0.25">
      <c r="A37" s="21" t="s">
        <v>28</v>
      </c>
      <c r="B37" s="8"/>
      <c r="C37" s="9"/>
      <c r="F37" s="85"/>
    </row>
    <row r="38" spans="1:6" x14ac:dyDescent="0.25">
      <c r="A38" s="22" t="s">
        <v>29</v>
      </c>
      <c r="B38" s="10">
        <v>84058</v>
      </c>
      <c r="C38" s="10">
        <v>52840</v>
      </c>
      <c r="F38" s="85"/>
    </row>
    <row r="39" spans="1:6" x14ac:dyDescent="0.25">
      <c r="A39" s="72" t="s">
        <v>73</v>
      </c>
      <c r="B39" s="10">
        <v>2367189</v>
      </c>
      <c r="C39" s="73">
        <v>2165443</v>
      </c>
      <c r="D39" s="97"/>
      <c r="F39" s="85"/>
    </row>
    <row r="40" spans="1:6" x14ac:dyDescent="0.25">
      <c r="A40" s="22" t="s">
        <v>25</v>
      </c>
      <c r="B40" s="10">
        <v>119900</v>
      </c>
      <c r="C40" s="10">
        <v>119900</v>
      </c>
      <c r="F40" s="85"/>
    </row>
    <row r="41" spans="1:6" x14ac:dyDescent="0.25">
      <c r="A41" s="22" t="s">
        <v>26</v>
      </c>
      <c r="B41" s="10">
        <v>200254</v>
      </c>
      <c r="C41" s="10">
        <v>200253</v>
      </c>
      <c r="F41" s="85"/>
    </row>
    <row r="42" spans="1:6" x14ac:dyDescent="0.25">
      <c r="A42" s="22" t="s">
        <v>106</v>
      </c>
      <c r="B42" s="10">
        <v>2908334</v>
      </c>
      <c r="C42" s="10">
        <v>648930</v>
      </c>
      <c r="F42" s="85"/>
    </row>
    <row r="43" spans="1:6" ht="15.75" customHeight="1" x14ac:dyDescent="0.25">
      <c r="A43" s="22" t="s">
        <v>30</v>
      </c>
      <c r="B43" s="10">
        <v>132446</v>
      </c>
      <c r="C43" s="39">
        <v>103176</v>
      </c>
      <c r="F43" s="85"/>
    </row>
    <row r="44" spans="1:6" ht="22.5" customHeight="1" x14ac:dyDescent="0.25">
      <c r="A44" s="34" t="s">
        <v>31</v>
      </c>
      <c r="B44" s="36">
        <f>SUM(B38:B43)</f>
        <v>5812181</v>
      </c>
      <c r="C44" s="36">
        <f>SUM(C38:C43)</f>
        <v>3290542</v>
      </c>
      <c r="F44" s="85"/>
    </row>
    <row r="45" spans="1:6" s="47" customFormat="1" ht="20.25" customHeight="1" x14ac:dyDescent="0.25">
      <c r="A45" s="34" t="s">
        <v>32</v>
      </c>
      <c r="B45" s="36">
        <f>B36+B44</f>
        <v>19521952</v>
      </c>
      <c r="C45" s="36">
        <f>C36+C44</f>
        <v>19206158</v>
      </c>
      <c r="F45" s="85"/>
    </row>
    <row r="46" spans="1:6" ht="36" customHeight="1" x14ac:dyDescent="0.25">
      <c r="A46" s="34" t="s">
        <v>33</v>
      </c>
      <c r="B46" s="36">
        <f>B45+B29</f>
        <v>22566974</v>
      </c>
      <c r="C46" s="38">
        <f>C45+C29</f>
        <v>22184770</v>
      </c>
      <c r="F46" s="85"/>
    </row>
    <row r="47" spans="1:6" x14ac:dyDescent="0.25">
      <c r="B47" s="99">
        <f>B22-B46</f>
        <v>0</v>
      </c>
      <c r="C47" s="99">
        <f>C22-C46</f>
        <v>0</v>
      </c>
      <c r="F47" s="83"/>
    </row>
    <row r="48" spans="1:6" x14ac:dyDescent="0.25">
      <c r="B48" s="44"/>
      <c r="C48" s="44"/>
      <c r="F48" s="83"/>
    </row>
    <row r="49" spans="1:6" x14ac:dyDescent="0.25">
      <c r="B49" s="5"/>
      <c r="C49" s="5"/>
      <c r="F49" s="83"/>
    </row>
    <row r="50" spans="1:6" s="51" customFormat="1" x14ac:dyDescent="0.25">
      <c r="A50" s="61" t="s">
        <v>93</v>
      </c>
      <c r="B50" s="53"/>
      <c r="C50" s="53"/>
      <c r="F50" s="84"/>
    </row>
    <row r="51" spans="1:6" s="51" customFormat="1" x14ac:dyDescent="0.25">
      <c r="A51" s="53" t="s">
        <v>1</v>
      </c>
      <c r="B51" s="53"/>
      <c r="C51" s="53"/>
      <c r="F51" s="84"/>
    </row>
    <row r="52" spans="1:6" s="51" customFormat="1" x14ac:dyDescent="0.25">
      <c r="A52" s="53"/>
      <c r="B52" s="53"/>
      <c r="C52" s="53"/>
      <c r="F52" s="84"/>
    </row>
    <row r="53" spans="1:6" s="51" customFormat="1" x14ac:dyDescent="0.25">
      <c r="A53" s="53" t="s">
        <v>2</v>
      </c>
      <c r="B53" s="53"/>
      <c r="C53" s="53"/>
      <c r="F53" s="84"/>
    </row>
  </sheetData>
  <mergeCells count="4">
    <mergeCell ref="A1:C1"/>
    <mergeCell ref="A2:C2"/>
    <mergeCell ref="A3:C3"/>
    <mergeCell ref="B4:C4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4"/>
  <sheetViews>
    <sheetView zoomScaleNormal="100" workbookViewId="0">
      <selection activeCell="A28" sqref="A28:XFD31"/>
    </sheetView>
  </sheetViews>
  <sheetFormatPr defaultColWidth="9.140625" defaultRowHeight="15" x14ac:dyDescent="0.25"/>
  <cols>
    <col min="1" max="1" width="55.140625" style="53" customWidth="1"/>
    <col min="2" max="2" width="20.85546875" style="53" customWidth="1"/>
    <col min="3" max="3" width="22.5703125" style="53" customWidth="1"/>
    <col min="4" max="121" width="9.140625" style="51"/>
    <col min="122" max="122" width="49.28515625" style="51" customWidth="1"/>
    <col min="123" max="123" width="19.42578125" style="51" customWidth="1"/>
    <col min="124" max="377" width="9.140625" style="51"/>
    <col min="378" max="378" width="49.28515625" style="51" customWidth="1"/>
    <col min="379" max="379" width="19.42578125" style="51" customWidth="1"/>
    <col min="380" max="633" width="9.140625" style="51"/>
    <col min="634" max="634" width="49.28515625" style="51" customWidth="1"/>
    <col min="635" max="635" width="19.42578125" style="51" customWidth="1"/>
    <col min="636" max="889" width="9.140625" style="51"/>
    <col min="890" max="890" width="49.28515625" style="51" customWidth="1"/>
    <col min="891" max="891" width="19.42578125" style="51" customWidth="1"/>
    <col min="892" max="1145" width="9.140625" style="51"/>
    <col min="1146" max="1146" width="49.28515625" style="51" customWidth="1"/>
    <col min="1147" max="1147" width="19.42578125" style="51" customWidth="1"/>
    <col min="1148" max="1401" width="9.140625" style="51"/>
    <col min="1402" max="1402" width="49.28515625" style="51" customWidth="1"/>
    <col min="1403" max="1403" width="19.42578125" style="51" customWidth="1"/>
    <col min="1404" max="1657" width="9.140625" style="51"/>
    <col min="1658" max="1658" width="49.28515625" style="51" customWidth="1"/>
    <col min="1659" max="1659" width="19.42578125" style="51" customWidth="1"/>
    <col min="1660" max="1913" width="9.140625" style="51"/>
    <col min="1914" max="1914" width="49.28515625" style="51" customWidth="1"/>
    <col min="1915" max="1915" width="19.42578125" style="51" customWidth="1"/>
    <col min="1916" max="2169" width="9.140625" style="51"/>
    <col min="2170" max="2170" width="49.28515625" style="51" customWidth="1"/>
    <col min="2171" max="2171" width="19.42578125" style="51" customWidth="1"/>
    <col min="2172" max="2425" width="9.140625" style="51"/>
    <col min="2426" max="2426" width="49.28515625" style="51" customWidth="1"/>
    <col min="2427" max="2427" width="19.42578125" style="51" customWidth="1"/>
    <col min="2428" max="2681" width="9.140625" style="51"/>
    <col min="2682" max="2682" width="49.28515625" style="51" customWidth="1"/>
    <col min="2683" max="2683" width="19.42578125" style="51" customWidth="1"/>
    <col min="2684" max="2937" width="9.140625" style="51"/>
    <col min="2938" max="2938" width="49.28515625" style="51" customWidth="1"/>
    <col min="2939" max="2939" width="19.42578125" style="51" customWidth="1"/>
    <col min="2940" max="3193" width="9.140625" style="51"/>
    <col min="3194" max="3194" width="49.28515625" style="51" customWidth="1"/>
    <col min="3195" max="3195" width="19.42578125" style="51" customWidth="1"/>
    <col min="3196" max="3449" width="9.140625" style="51"/>
    <col min="3450" max="3450" width="49.28515625" style="51" customWidth="1"/>
    <col min="3451" max="3451" width="19.42578125" style="51" customWidth="1"/>
    <col min="3452" max="3705" width="9.140625" style="51"/>
    <col min="3706" max="3706" width="49.28515625" style="51" customWidth="1"/>
    <col min="3707" max="3707" width="19.42578125" style="51" customWidth="1"/>
    <col min="3708" max="3961" width="9.140625" style="51"/>
    <col min="3962" max="3962" width="49.28515625" style="51" customWidth="1"/>
    <col min="3963" max="3963" width="19.42578125" style="51" customWidth="1"/>
    <col min="3964" max="4217" width="9.140625" style="51"/>
    <col min="4218" max="4218" width="49.28515625" style="51" customWidth="1"/>
    <col min="4219" max="4219" width="19.42578125" style="51" customWidth="1"/>
    <col min="4220" max="4473" width="9.140625" style="51"/>
    <col min="4474" max="4474" width="49.28515625" style="51" customWidth="1"/>
    <col min="4475" max="4475" width="19.42578125" style="51" customWidth="1"/>
    <col min="4476" max="4729" width="9.140625" style="51"/>
    <col min="4730" max="4730" width="49.28515625" style="51" customWidth="1"/>
    <col min="4731" max="4731" width="19.42578125" style="51" customWidth="1"/>
    <col min="4732" max="4985" width="9.140625" style="51"/>
    <col min="4986" max="4986" width="49.28515625" style="51" customWidth="1"/>
    <col min="4987" max="4987" width="19.42578125" style="51" customWidth="1"/>
    <col min="4988" max="5241" width="9.140625" style="51"/>
    <col min="5242" max="5242" width="49.28515625" style="51" customWidth="1"/>
    <col min="5243" max="5243" width="19.42578125" style="51" customWidth="1"/>
    <col min="5244" max="5497" width="9.140625" style="51"/>
    <col min="5498" max="5498" width="49.28515625" style="51" customWidth="1"/>
    <col min="5499" max="5499" width="19.42578125" style="51" customWidth="1"/>
    <col min="5500" max="5753" width="9.140625" style="51"/>
    <col min="5754" max="5754" width="49.28515625" style="51" customWidth="1"/>
    <col min="5755" max="5755" width="19.42578125" style="51" customWidth="1"/>
    <col min="5756" max="6009" width="9.140625" style="51"/>
    <col min="6010" max="6010" width="49.28515625" style="51" customWidth="1"/>
    <col min="6011" max="6011" width="19.42578125" style="51" customWidth="1"/>
    <col min="6012" max="6265" width="9.140625" style="51"/>
    <col min="6266" max="6266" width="49.28515625" style="51" customWidth="1"/>
    <col min="6267" max="6267" width="19.42578125" style="51" customWidth="1"/>
    <col min="6268" max="6521" width="9.140625" style="51"/>
    <col min="6522" max="6522" width="49.28515625" style="51" customWidth="1"/>
    <col min="6523" max="6523" width="19.42578125" style="51" customWidth="1"/>
    <col min="6524" max="6777" width="9.140625" style="51"/>
    <col min="6778" max="6778" width="49.28515625" style="51" customWidth="1"/>
    <col min="6779" max="6779" width="19.42578125" style="51" customWidth="1"/>
    <col min="6780" max="7033" width="9.140625" style="51"/>
    <col min="7034" max="7034" width="49.28515625" style="51" customWidth="1"/>
    <col min="7035" max="7035" width="19.42578125" style="51" customWidth="1"/>
    <col min="7036" max="7289" width="9.140625" style="51"/>
    <col min="7290" max="7290" width="49.28515625" style="51" customWidth="1"/>
    <col min="7291" max="7291" width="19.42578125" style="51" customWidth="1"/>
    <col min="7292" max="7545" width="9.140625" style="51"/>
    <col min="7546" max="7546" width="49.28515625" style="51" customWidth="1"/>
    <col min="7547" max="7547" width="19.42578125" style="51" customWidth="1"/>
    <col min="7548" max="7801" width="9.140625" style="51"/>
    <col min="7802" max="7802" width="49.28515625" style="51" customWidth="1"/>
    <col min="7803" max="7803" width="19.42578125" style="51" customWidth="1"/>
    <col min="7804" max="8057" width="9.140625" style="51"/>
    <col min="8058" max="8058" width="49.28515625" style="51" customWidth="1"/>
    <col min="8059" max="8059" width="19.42578125" style="51" customWidth="1"/>
    <col min="8060" max="8313" width="9.140625" style="51"/>
    <col min="8314" max="8314" width="49.28515625" style="51" customWidth="1"/>
    <col min="8315" max="8315" width="19.42578125" style="51" customWidth="1"/>
    <col min="8316" max="8569" width="9.140625" style="51"/>
    <col min="8570" max="8570" width="49.28515625" style="51" customWidth="1"/>
    <col min="8571" max="8571" width="19.42578125" style="51" customWidth="1"/>
    <col min="8572" max="8825" width="9.140625" style="51"/>
    <col min="8826" max="8826" width="49.28515625" style="51" customWidth="1"/>
    <col min="8827" max="8827" width="19.42578125" style="51" customWidth="1"/>
    <col min="8828" max="9081" width="9.140625" style="51"/>
    <col min="9082" max="9082" width="49.28515625" style="51" customWidth="1"/>
    <col min="9083" max="9083" width="19.42578125" style="51" customWidth="1"/>
    <col min="9084" max="9337" width="9.140625" style="51"/>
    <col min="9338" max="9338" width="49.28515625" style="51" customWidth="1"/>
    <col min="9339" max="9339" width="19.42578125" style="51" customWidth="1"/>
    <col min="9340" max="9593" width="9.140625" style="51"/>
    <col min="9594" max="9594" width="49.28515625" style="51" customWidth="1"/>
    <col min="9595" max="9595" width="19.42578125" style="51" customWidth="1"/>
    <col min="9596" max="9849" width="9.140625" style="51"/>
    <col min="9850" max="9850" width="49.28515625" style="51" customWidth="1"/>
    <col min="9851" max="9851" width="19.42578125" style="51" customWidth="1"/>
    <col min="9852" max="10105" width="9.140625" style="51"/>
    <col min="10106" max="10106" width="49.28515625" style="51" customWidth="1"/>
    <col min="10107" max="10107" width="19.42578125" style="51" customWidth="1"/>
    <col min="10108" max="10361" width="9.140625" style="51"/>
    <col min="10362" max="10362" width="49.28515625" style="51" customWidth="1"/>
    <col min="10363" max="10363" width="19.42578125" style="51" customWidth="1"/>
    <col min="10364" max="10617" width="9.140625" style="51"/>
    <col min="10618" max="10618" width="49.28515625" style="51" customWidth="1"/>
    <col min="10619" max="10619" width="19.42578125" style="51" customWidth="1"/>
    <col min="10620" max="10873" width="9.140625" style="51"/>
    <col min="10874" max="10874" width="49.28515625" style="51" customWidth="1"/>
    <col min="10875" max="10875" width="19.42578125" style="51" customWidth="1"/>
    <col min="10876" max="11129" width="9.140625" style="51"/>
    <col min="11130" max="11130" width="49.28515625" style="51" customWidth="1"/>
    <col min="11131" max="11131" width="19.42578125" style="51" customWidth="1"/>
    <col min="11132" max="11385" width="9.140625" style="51"/>
    <col min="11386" max="11386" width="49.28515625" style="51" customWidth="1"/>
    <col min="11387" max="11387" width="19.42578125" style="51" customWidth="1"/>
    <col min="11388" max="11641" width="9.140625" style="51"/>
    <col min="11642" max="11642" width="49.28515625" style="51" customWidth="1"/>
    <col min="11643" max="11643" width="19.42578125" style="51" customWidth="1"/>
    <col min="11644" max="11897" width="9.140625" style="51"/>
    <col min="11898" max="11898" width="49.28515625" style="51" customWidth="1"/>
    <col min="11899" max="11899" width="19.42578125" style="51" customWidth="1"/>
    <col min="11900" max="12153" width="9.140625" style="51"/>
    <col min="12154" max="12154" width="49.28515625" style="51" customWidth="1"/>
    <col min="12155" max="12155" width="19.42578125" style="51" customWidth="1"/>
    <col min="12156" max="12409" width="9.140625" style="51"/>
    <col min="12410" max="12410" width="49.28515625" style="51" customWidth="1"/>
    <col min="12411" max="12411" width="19.42578125" style="51" customWidth="1"/>
    <col min="12412" max="12665" width="9.140625" style="51"/>
    <col min="12666" max="12666" width="49.28515625" style="51" customWidth="1"/>
    <col min="12667" max="12667" width="19.42578125" style="51" customWidth="1"/>
    <col min="12668" max="12921" width="9.140625" style="51"/>
    <col min="12922" max="12922" width="49.28515625" style="51" customWidth="1"/>
    <col min="12923" max="12923" width="19.42578125" style="51" customWidth="1"/>
    <col min="12924" max="13177" width="9.140625" style="51"/>
    <col min="13178" max="13178" width="49.28515625" style="51" customWidth="1"/>
    <col min="13179" max="13179" width="19.42578125" style="51" customWidth="1"/>
    <col min="13180" max="13433" width="9.140625" style="51"/>
    <col min="13434" max="13434" width="49.28515625" style="51" customWidth="1"/>
    <col min="13435" max="13435" width="19.42578125" style="51" customWidth="1"/>
    <col min="13436" max="13689" width="9.140625" style="51"/>
    <col min="13690" max="13690" width="49.28515625" style="51" customWidth="1"/>
    <col min="13691" max="13691" width="19.42578125" style="51" customWidth="1"/>
    <col min="13692" max="13945" width="9.140625" style="51"/>
    <col min="13946" max="13946" width="49.28515625" style="51" customWidth="1"/>
    <col min="13947" max="13947" width="19.42578125" style="51" customWidth="1"/>
    <col min="13948" max="14201" width="9.140625" style="51"/>
    <col min="14202" max="14202" width="49.28515625" style="51" customWidth="1"/>
    <col min="14203" max="14203" width="19.42578125" style="51" customWidth="1"/>
    <col min="14204" max="14457" width="9.140625" style="51"/>
    <col min="14458" max="14458" width="49.28515625" style="51" customWidth="1"/>
    <col min="14459" max="14459" width="19.42578125" style="51" customWidth="1"/>
    <col min="14460" max="14713" width="9.140625" style="51"/>
    <col min="14714" max="14714" width="49.28515625" style="51" customWidth="1"/>
    <col min="14715" max="14715" width="19.42578125" style="51" customWidth="1"/>
    <col min="14716" max="14969" width="9.140625" style="51"/>
    <col min="14970" max="14970" width="49.28515625" style="51" customWidth="1"/>
    <col min="14971" max="14971" width="19.42578125" style="51" customWidth="1"/>
    <col min="14972" max="15225" width="9.140625" style="51"/>
    <col min="15226" max="15226" width="49.28515625" style="51" customWidth="1"/>
    <col min="15227" max="15227" width="19.42578125" style="51" customWidth="1"/>
    <col min="15228" max="15481" width="9.140625" style="51"/>
    <col min="15482" max="15482" width="49.28515625" style="51" customWidth="1"/>
    <col min="15483" max="15483" width="19.42578125" style="51" customWidth="1"/>
    <col min="15484" max="15737" width="9.140625" style="51"/>
    <col min="15738" max="15738" width="49.28515625" style="51" customWidth="1"/>
    <col min="15739" max="15739" width="19.42578125" style="51" customWidth="1"/>
    <col min="15740" max="15993" width="9.140625" style="51"/>
    <col min="15994" max="15994" width="49.28515625" style="51" customWidth="1"/>
    <col min="15995" max="15995" width="19.42578125" style="51" customWidth="1"/>
    <col min="15996" max="16384" width="9.140625" style="51"/>
  </cols>
  <sheetData>
    <row r="1" spans="1:6" x14ac:dyDescent="0.25">
      <c r="A1" s="102" t="s">
        <v>3</v>
      </c>
      <c r="B1" s="102"/>
      <c r="C1" s="102"/>
    </row>
    <row r="2" spans="1:6" x14ac:dyDescent="0.25">
      <c r="A2" s="102" t="s">
        <v>63</v>
      </c>
      <c r="B2" s="102"/>
      <c r="C2" s="102"/>
    </row>
    <row r="3" spans="1:6" x14ac:dyDescent="0.25">
      <c r="A3" s="102" t="s">
        <v>95</v>
      </c>
      <c r="B3" s="102"/>
      <c r="C3" s="102"/>
    </row>
    <row r="4" spans="1:6" x14ac:dyDescent="0.25">
      <c r="A4" s="52"/>
      <c r="C4" s="52"/>
    </row>
    <row r="5" spans="1:6" ht="42.75" x14ac:dyDescent="0.25">
      <c r="A5" s="49" t="s">
        <v>4</v>
      </c>
      <c r="B5" s="50" t="s">
        <v>97</v>
      </c>
      <c r="C5" s="50" t="s">
        <v>96</v>
      </c>
    </row>
    <row r="6" spans="1:6" x14ac:dyDescent="0.25">
      <c r="A6" s="54" t="s">
        <v>34</v>
      </c>
      <c r="B6" s="40">
        <v>1209551</v>
      </c>
      <c r="C6" s="40">
        <f>1304052</f>
        <v>1304052</v>
      </c>
    </row>
    <row r="7" spans="1:6" x14ac:dyDescent="0.25">
      <c r="A7" s="54" t="s">
        <v>35</v>
      </c>
      <c r="B7" s="82">
        <v>-535582</v>
      </c>
      <c r="C7" s="82">
        <f>-692456</f>
        <v>-692456</v>
      </c>
    </row>
    <row r="8" spans="1:6" x14ac:dyDescent="0.25">
      <c r="A8" s="48" t="s">
        <v>36</v>
      </c>
      <c r="B8" s="55">
        <f>SUM(B6:B7)</f>
        <v>673969</v>
      </c>
      <c r="C8" s="55">
        <f>SUM(C6:C7)</f>
        <v>611596</v>
      </c>
      <c r="F8" s="56"/>
    </row>
    <row r="9" spans="1:6" x14ac:dyDescent="0.25">
      <c r="A9" s="54" t="s">
        <v>98</v>
      </c>
      <c r="B9" s="82">
        <v>-223180</v>
      </c>
      <c r="C9" s="41">
        <f>-181422</f>
        <v>-181422</v>
      </c>
      <c r="F9" s="56"/>
    </row>
    <row r="10" spans="1:6" ht="30" x14ac:dyDescent="0.25">
      <c r="A10" s="54" t="s">
        <v>99</v>
      </c>
      <c r="B10" s="82"/>
      <c r="C10" s="11"/>
    </row>
    <row r="11" spans="1:6" x14ac:dyDescent="0.25">
      <c r="A11" s="54" t="s">
        <v>37</v>
      </c>
      <c r="B11" s="40">
        <v>422276</v>
      </c>
      <c r="C11" s="42">
        <f>372628</f>
        <v>372628</v>
      </c>
      <c r="F11" s="56"/>
    </row>
    <row r="12" spans="1:6" x14ac:dyDescent="0.25">
      <c r="A12" s="54" t="s">
        <v>38</v>
      </c>
      <c r="B12" s="82">
        <v>-174250</v>
      </c>
      <c r="C12" s="43">
        <f>-98898</f>
        <v>-98898</v>
      </c>
      <c r="F12" s="56"/>
    </row>
    <row r="13" spans="1:6" x14ac:dyDescent="0.25">
      <c r="A13" s="54" t="s">
        <v>39</v>
      </c>
      <c r="B13" s="82"/>
      <c r="C13" s="43"/>
    </row>
    <row r="14" spans="1:6" x14ac:dyDescent="0.25">
      <c r="A14" s="54" t="s">
        <v>40</v>
      </c>
      <c r="B14" s="82">
        <v>-632847</v>
      </c>
      <c r="C14" s="43">
        <f>-586736</f>
        <v>-586736</v>
      </c>
      <c r="F14" s="56"/>
    </row>
    <row r="15" spans="1:6" x14ac:dyDescent="0.25">
      <c r="A15" s="54" t="s">
        <v>41</v>
      </c>
      <c r="B15" s="82">
        <v>442</v>
      </c>
      <c r="C15" s="42">
        <f>66</f>
        <v>66</v>
      </c>
    </row>
    <row r="16" spans="1:6" x14ac:dyDescent="0.25">
      <c r="A16" s="48" t="s">
        <v>100</v>
      </c>
      <c r="B16" s="55">
        <f>SUM(B8:B15)</f>
        <v>66410</v>
      </c>
      <c r="C16" s="55">
        <f>SUM(C8:C15)</f>
        <v>117234</v>
      </c>
      <c r="F16" s="56"/>
    </row>
    <row r="17" spans="1:3" x14ac:dyDescent="0.25">
      <c r="A17" s="54" t="s">
        <v>74</v>
      </c>
      <c r="B17" s="40"/>
      <c r="C17" s="57"/>
    </row>
    <row r="18" spans="1:3" x14ac:dyDescent="0.25">
      <c r="A18" s="58" t="s">
        <v>70</v>
      </c>
      <c r="B18" s="82"/>
      <c r="C18" s="59"/>
    </row>
    <row r="19" spans="1:3" x14ac:dyDescent="0.25">
      <c r="A19" s="58" t="s">
        <v>75</v>
      </c>
      <c r="B19" s="40"/>
      <c r="C19" s="59"/>
    </row>
    <row r="20" spans="1:3" x14ac:dyDescent="0.25">
      <c r="A20" s="67" t="s">
        <v>76</v>
      </c>
      <c r="B20" s="55">
        <f>B16</f>
        <v>66410</v>
      </c>
      <c r="C20" s="55">
        <f>C16</f>
        <v>117234</v>
      </c>
    </row>
    <row r="21" spans="1:3" x14ac:dyDescent="0.25">
      <c r="A21" s="54" t="s">
        <v>68</v>
      </c>
      <c r="B21" s="60">
        <f>B20*1000/214506</f>
        <v>309.59506960178271</v>
      </c>
      <c r="C21" s="60">
        <f>C20*1000/214506</f>
        <v>546.53016698833596</v>
      </c>
    </row>
    <row r="22" spans="1:3" x14ac:dyDescent="0.25">
      <c r="A22" s="61"/>
      <c r="C22" s="62"/>
    </row>
    <row r="23" spans="1:3" x14ac:dyDescent="0.25">
      <c r="A23" s="61"/>
    </row>
    <row r="24" spans="1:3" x14ac:dyDescent="0.25">
      <c r="A24" s="61"/>
    </row>
    <row r="25" spans="1:3" x14ac:dyDescent="0.25">
      <c r="A25" s="61" t="s">
        <v>93</v>
      </c>
    </row>
    <row r="26" spans="1:3" x14ac:dyDescent="0.25">
      <c r="A26" s="53" t="s">
        <v>1</v>
      </c>
    </row>
    <row r="28" spans="1:3" x14ac:dyDescent="0.25">
      <c r="A28" s="53" t="s">
        <v>2</v>
      </c>
    </row>
    <row r="32" spans="1:3" x14ac:dyDescent="0.25">
      <c r="A32" s="63"/>
      <c r="B32" s="63"/>
      <c r="C32" s="64"/>
    </row>
    <row r="33" spans="1:3" x14ac:dyDescent="0.25">
      <c r="A33" s="63"/>
      <c r="B33" s="63"/>
      <c r="C33" s="64"/>
    </row>
    <row r="34" spans="1:3" x14ac:dyDescent="0.25">
      <c r="A34" s="65"/>
      <c r="B34" s="65"/>
      <c r="C34" s="66"/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1"/>
  <sheetViews>
    <sheetView zoomScaleNormal="100" workbookViewId="0">
      <selection activeCell="B36" sqref="B36"/>
    </sheetView>
  </sheetViews>
  <sheetFormatPr defaultColWidth="8.85546875" defaultRowHeight="15" x14ac:dyDescent="0.25"/>
  <cols>
    <col min="1" max="1" width="71" style="4" customWidth="1"/>
    <col min="2" max="2" width="16.5703125" style="4" customWidth="1"/>
    <col min="3" max="3" width="19.5703125" style="4" customWidth="1"/>
    <col min="4" max="16384" width="8.85546875" style="1"/>
  </cols>
  <sheetData>
    <row r="1" spans="1:3" x14ac:dyDescent="0.25">
      <c r="A1" s="100" t="s">
        <v>3</v>
      </c>
      <c r="B1" s="100"/>
      <c r="C1" s="100"/>
    </row>
    <row r="2" spans="1:3" ht="33" customHeight="1" x14ac:dyDescent="0.25">
      <c r="A2" s="104" t="s">
        <v>112</v>
      </c>
      <c r="B2" s="104"/>
      <c r="C2" s="104"/>
    </row>
    <row r="3" spans="1:3" x14ac:dyDescent="0.25">
      <c r="A3" s="100" t="s">
        <v>95</v>
      </c>
      <c r="B3" s="100"/>
      <c r="C3" s="100"/>
    </row>
    <row r="4" spans="1:3" x14ac:dyDescent="0.25">
      <c r="A4" s="68"/>
      <c r="B4" s="103"/>
      <c r="C4" s="103"/>
    </row>
    <row r="5" spans="1:3" ht="42.75" x14ac:dyDescent="0.25">
      <c r="A5" s="69" t="s">
        <v>4</v>
      </c>
      <c r="B5" s="70" t="s">
        <v>101</v>
      </c>
      <c r="C5" s="70" t="s">
        <v>102</v>
      </c>
    </row>
    <row r="6" spans="1:3" ht="28.5" x14ac:dyDescent="0.25">
      <c r="A6" s="69" t="s">
        <v>42</v>
      </c>
      <c r="B6" s="88"/>
      <c r="C6" s="88"/>
    </row>
    <row r="7" spans="1:3" x14ac:dyDescent="0.25">
      <c r="A7" s="86" t="s">
        <v>43</v>
      </c>
      <c r="B7" s="33">
        <f>SUM(B8:B12)</f>
        <v>3967087.6162200007</v>
      </c>
      <c r="C7" s="33">
        <f>SUM(C8:C12)</f>
        <v>1850277</v>
      </c>
    </row>
    <row r="8" spans="1:3" x14ac:dyDescent="0.25">
      <c r="A8" s="87" t="s">
        <v>44</v>
      </c>
      <c r="B8" s="10">
        <v>1649.8150000000001</v>
      </c>
      <c r="C8" s="10">
        <v>2781</v>
      </c>
    </row>
    <row r="9" spans="1:3" x14ac:dyDescent="0.25">
      <c r="A9" s="87" t="s">
        <v>107</v>
      </c>
      <c r="B9" s="10">
        <v>3675880.5349900005</v>
      </c>
      <c r="C9" s="10">
        <v>1841166</v>
      </c>
    </row>
    <row r="10" spans="1:3" x14ac:dyDescent="0.25">
      <c r="A10" s="87" t="s">
        <v>113</v>
      </c>
      <c r="B10" s="10">
        <v>587.20299999999997</v>
      </c>
      <c r="C10" s="10"/>
    </row>
    <row r="11" spans="1:3" x14ac:dyDescent="0.25">
      <c r="A11" s="87" t="s">
        <v>116</v>
      </c>
      <c r="B11" s="10">
        <v>285171.68210000003</v>
      </c>
      <c r="C11" s="10"/>
    </row>
    <row r="12" spans="1:3" x14ac:dyDescent="0.25">
      <c r="A12" s="87" t="s">
        <v>45</v>
      </c>
      <c r="B12" s="14">
        <v>3798.3811299999943</v>
      </c>
      <c r="C12" s="14">
        <v>6330</v>
      </c>
    </row>
    <row r="13" spans="1:3" x14ac:dyDescent="0.25">
      <c r="A13" s="86" t="s">
        <v>46</v>
      </c>
      <c r="B13" s="15">
        <f>B14+B15+B16+B17+B18+B19</f>
        <v>-2848082.8368800003</v>
      </c>
      <c r="C13" s="15">
        <f>SUM(C14:C19)</f>
        <v>-1642643</v>
      </c>
    </row>
    <row r="14" spans="1:3" x14ac:dyDescent="0.25">
      <c r="A14" s="87" t="s">
        <v>47</v>
      </c>
      <c r="B14" s="16">
        <v>-337404.05299000005</v>
      </c>
      <c r="C14" s="16">
        <v>-347889</v>
      </c>
    </row>
    <row r="15" spans="1:3" x14ac:dyDescent="0.25">
      <c r="A15" s="87" t="s">
        <v>48</v>
      </c>
      <c r="B15" s="98">
        <v>-294431.71427999996</v>
      </c>
      <c r="C15" s="16">
        <f>-264330</f>
        <v>-264330</v>
      </c>
    </row>
    <row r="16" spans="1:3" x14ac:dyDescent="0.25">
      <c r="A16" s="87" t="s">
        <v>49</v>
      </c>
      <c r="B16" s="16">
        <v>-72503.762330000012</v>
      </c>
      <c r="C16" s="16">
        <v>-186831</v>
      </c>
    </row>
    <row r="17" spans="1:3" x14ac:dyDescent="0.25">
      <c r="A17" s="87" t="s">
        <v>114</v>
      </c>
      <c r="B17" s="16">
        <v>-1166775.5579300001</v>
      </c>
      <c r="C17" s="16"/>
    </row>
    <row r="18" spans="1:3" x14ac:dyDescent="0.25">
      <c r="A18" s="87" t="s">
        <v>115</v>
      </c>
      <c r="B18" s="16">
        <v>-923779.72909000004</v>
      </c>
      <c r="C18" s="16">
        <v>-516250</v>
      </c>
    </row>
    <row r="19" spans="1:3" x14ac:dyDescent="0.25">
      <c r="A19" s="87" t="s">
        <v>50</v>
      </c>
      <c r="B19" s="16">
        <v>-53188.020259999998</v>
      </c>
      <c r="C19" s="16">
        <v>-327343</v>
      </c>
    </row>
    <row r="20" spans="1:3" ht="28.5" x14ac:dyDescent="0.25">
      <c r="A20" s="89" t="s">
        <v>51</v>
      </c>
      <c r="B20" s="90">
        <f>B7+B13</f>
        <v>1119004.7793400004</v>
      </c>
      <c r="C20" s="90">
        <f>C7+C13</f>
        <v>207634</v>
      </c>
    </row>
    <row r="21" spans="1:3" ht="28.5" x14ac:dyDescent="0.25">
      <c r="A21" s="69" t="s">
        <v>52</v>
      </c>
      <c r="B21" s="91"/>
      <c r="C21" s="91"/>
    </row>
    <row r="22" spans="1:3" x14ac:dyDescent="0.25">
      <c r="A22" s="86" t="s">
        <v>43</v>
      </c>
      <c r="B22" s="33">
        <f>SUM(B23:B25)</f>
        <v>54600</v>
      </c>
      <c r="C22" s="33">
        <f>SUM(C23:C25)</f>
        <v>0</v>
      </c>
    </row>
    <row r="23" spans="1:3" x14ac:dyDescent="0.25">
      <c r="A23" s="87" t="s">
        <v>53</v>
      </c>
      <c r="B23" s="16">
        <v>54600</v>
      </c>
      <c r="C23" s="13"/>
    </row>
    <row r="24" spans="1:3" x14ac:dyDescent="0.25">
      <c r="A24" s="87" t="s">
        <v>78</v>
      </c>
      <c r="B24" s="13"/>
      <c r="C24" s="13"/>
    </row>
    <row r="25" spans="1:3" x14ac:dyDescent="0.25">
      <c r="A25" s="87" t="s">
        <v>65</v>
      </c>
      <c r="B25" s="13"/>
      <c r="C25" s="13"/>
    </row>
    <row r="26" spans="1:3" x14ac:dyDescent="0.25">
      <c r="A26" s="87" t="s">
        <v>46</v>
      </c>
      <c r="B26" s="15">
        <f>SUM(B27:B29)</f>
        <v>-1172367.71368</v>
      </c>
      <c r="C26" s="15">
        <f>SUM(C27:C29)</f>
        <v>-207801</v>
      </c>
    </row>
    <row r="27" spans="1:3" x14ac:dyDescent="0.25">
      <c r="A27" s="86" t="s">
        <v>54</v>
      </c>
      <c r="B27" s="16">
        <v>-218.49</v>
      </c>
      <c r="C27" s="16">
        <v>-120204</v>
      </c>
    </row>
    <row r="28" spans="1:3" x14ac:dyDescent="0.25">
      <c r="A28" s="87" t="s">
        <v>79</v>
      </c>
      <c r="B28" s="16"/>
      <c r="C28" s="16"/>
    </row>
    <row r="29" spans="1:3" x14ac:dyDescent="0.25">
      <c r="A29" s="87" t="s">
        <v>66</v>
      </c>
      <c r="B29" s="16">
        <v>-1172149.2236800001</v>
      </c>
      <c r="C29" s="16">
        <v>-87597</v>
      </c>
    </row>
    <row r="30" spans="1:3" ht="28.5" x14ac:dyDescent="0.25">
      <c r="A30" s="89" t="s">
        <v>55</v>
      </c>
      <c r="B30" s="92">
        <f>B22+B26</f>
        <v>-1117767.71368</v>
      </c>
      <c r="C30" s="92">
        <f>C22+C26</f>
        <v>-207801</v>
      </c>
    </row>
    <row r="31" spans="1:3" x14ac:dyDescent="0.25">
      <c r="A31" s="69" t="s">
        <v>56</v>
      </c>
      <c r="B31" s="93"/>
      <c r="C31" s="93"/>
    </row>
    <row r="32" spans="1:3" x14ac:dyDescent="0.25">
      <c r="A32" s="86" t="s">
        <v>43</v>
      </c>
      <c r="B32" s="15">
        <f>B33+B34+B35+B36</f>
        <v>383.67947999999996</v>
      </c>
      <c r="C32" s="15">
        <f>SUM(C33:C36)</f>
        <v>56</v>
      </c>
    </row>
    <row r="33" spans="1:3" x14ac:dyDescent="0.25">
      <c r="A33" s="87" t="s">
        <v>80</v>
      </c>
      <c r="B33" s="15">
        <v>0</v>
      </c>
      <c r="C33" s="15">
        <v>0</v>
      </c>
    </row>
    <row r="34" spans="1:3" x14ac:dyDescent="0.25">
      <c r="A34" s="87" t="s">
        <v>69</v>
      </c>
      <c r="B34" s="15">
        <v>0</v>
      </c>
      <c r="C34" s="15">
        <v>0</v>
      </c>
    </row>
    <row r="35" spans="1:3" x14ac:dyDescent="0.25">
      <c r="A35" s="87" t="s">
        <v>81</v>
      </c>
      <c r="B35" s="15">
        <v>0</v>
      </c>
      <c r="C35" s="16"/>
    </row>
    <row r="36" spans="1:3" x14ac:dyDescent="0.25">
      <c r="A36" s="87" t="s">
        <v>45</v>
      </c>
      <c r="B36" s="16">
        <v>383.67947999999996</v>
      </c>
      <c r="C36" s="16">
        <v>56</v>
      </c>
    </row>
    <row r="37" spans="1:3" x14ac:dyDescent="0.25">
      <c r="A37" s="86" t="s">
        <v>46</v>
      </c>
      <c r="B37" s="15">
        <f>B38+B39+B40+B41+B42</f>
        <v>0</v>
      </c>
      <c r="C37" s="15">
        <f>SUM(C38:C42)</f>
        <v>0</v>
      </c>
    </row>
    <row r="38" spans="1:3" x14ac:dyDescent="0.25">
      <c r="A38" s="87" t="s">
        <v>82</v>
      </c>
      <c r="B38" s="98">
        <v>0</v>
      </c>
      <c r="C38" s="16">
        <v>0</v>
      </c>
    </row>
    <row r="39" spans="1:3" x14ac:dyDescent="0.25">
      <c r="A39" s="87" t="s">
        <v>83</v>
      </c>
      <c r="B39" s="16">
        <v>0</v>
      </c>
      <c r="C39" s="16">
        <v>0</v>
      </c>
    </row>
    <row r="40" spans="1:3" x14ac:dyDescent="0.25">
      <c r="A40" s="87" t="s">
        <v>84</v>
      </c>
      <c r="B40" s="16">
        <v>0</v>
      </c>
      <c r="C40" s="16">
        <v>0</v>
      </c>
    </row>
    <row r="41" spans="1:3" x14ac:dyDescent="0.25">
      <c r="A41" s="87" t="s">
        <v>67</v>
      </c>
      <c r="B41" s="16"/>
      <c r="C41" s="16"/>
    </row>
    <row r="42" spans="1:3" x14ac:dyDescent="0.25">
      <c r="A42" s="87" t="s">
        <v>88</v>
      </c>
      <c r="B42" s="98"/>
      <c r="C42" s="16"/>
    </row>
    <row r="43" spans="1:3" ht="28.5" x14ac:dyDescent="0.25">
      <c r="A43" s="94" t="s">
        <v>57</v>
      </c>
      <c r="B43" s="95">
        <f>B32+B37</f>
        <v>383.67947999999996</v>
      </c>
      <c r="C43" s="95">
        <f>C32+C37</f>
        <v>56</v>
      </c>
    </row>
    <row r="44" spans="1:3" x14ac:dyDescent="0.25">
      <c r="A44" s="31" t="s">
        <v>85</v>
      </c>
      <c r="B44" s="18"/>
      <c r="C44" s="18"/>
    </row>
    <row r="45" spans="1:3" x14ac:dyDescent="0.25">
      <c r="A45" s="94" t="s">
        <v>87</v>
      </c>
      <c r="B45" s="96">
        <f>B20+B30+B43</f>
        <v>1620.7451400003131</v>
      </c>
      <c r="C45" s="96">
        <f>C20+C30+C43</f>
        <v>-111</v>
      </c>
    </row>
    <row r="46" spans="1:3" x14ac:dyDescent="0.25">
      <c r="A46" s="32" t="s">
        <v>90</v>
      </c>
      <c r="B46" s="18">
        <f>Ф1!C14</f>
        <v>895</v>
      </c>
      <c r="C46" s="18">
        <v>1971</v>
      </c>
    </row>
    <row r="47" spans="1:3" ht="28.5" x14ac:dyDescent="0.25">
      <c r="A47" s="32" t="s">
        <v>86</v>
      </c>
      <c r="B47" s="18"/>
      <c r="C47" s="18">
        <f>1</f>
        <v>1</v>
      </c>
    </row>
    <row r="48" spans="1:3" x14ac:dyDescent="0.25">
      <c r="A48" s="32" t="s">
        <v>91</v>
      </c>
      <c r="B48" s="18">
        <f>Ф1!B14</f>
        <v>2516</v>
      </c>
      <c r="C48" s="18">
        <f>C45+C46</f>
        <v>1860</v>
      </c>
    </row>
    <row r="49" spans="1:3" x14ac:dyDescent="0.25">
      <c r="B49" s="5"/>
      <c r="C49" s="5"/>
    </row>
    <row r="50" spans="1:3" x14ac:dyDescent="0.25">
      <c r="B50" s="5"/>
      <c r="C50" s="5"/>
    </row>
    <row r="51" spans="1:3" s="51" customFormat="1" x14ac:dyDescent="0.25">
      <c r="A51" s="61" t="s">
        <v>93</v>
      </c>
      <c r="B51" s="62"/>
      <c r="C51" s="53"/>
    </row>
    <row r="52" spans="1:3" s="51" customFormat="1" x14ac:dyDescent="0.25">
      <c r="A52" s="53" t="s">
        <v>1</v>
      </c>
      <c r="B52" s="62"/>
      <c r="C52" s="53"/>
    </row>
    <row r="53" spans="1:3" s="51" customFormat="1" x14ac:dyDescent="0.25">
      <c r="A53" s="53"/>
      <c r="B53" s="53"/>
      <c r="C53" s="53"/>
    </row>
    <row r="54" spans="1:3" s="51" customFormat="1" x14ac:dyDescent="0.25">
      <c r="A54" s="53" t="s">
        <v>2</v>
      </c>
      <c r="B54" s="53"/>
      <c r="C54" s="53"/>
    </row>
    <row r="56" spans="1:3" x14ac:dyDescent="0.25">
      <c r="B56" s="19"/>
    </row>
    <row r="57" spans="1:3" x14ac:dyDescent="0.25">
      <c r="B57" s="5"/>
    </row>
    <row r="61" spans="1:3" x14ac:dyDescent="0.25">
      <c r="A61" s="12"/>
    </row>
  </sheetData>
  <mergeCells count="4">
    <mergeCell ref="B4:C4"/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"/>
  <sheetViews>
    <sheetView tabSelected="1" workbookViewId="0">
      <selection activeCell="E13" sqref="E13"/>
    </sheetView>
  </sheetViews>
  <sheetFormatPr defaultColWidth="8.85546875" defaultRowHeight="15" x14ac:dyDescent="0.25"/>
  <cols>
    <col min="1" max="1" width="36.7109375" style="74" customWidth="1"/>
    <col min="2" max="2" width="14.7109375" style="74" customWidth="1"/>
    <col min="3" max="3" width="23" style="74" customWidth="1"/>
    <col min="4" max="4" width="16.85546875" style="74" customWidth="1"/>
    <col min="5" max="5" width="21.85546875" style="74" customWidth="1"/>
    <col min="6" max="6" width="14" style="74" customWidth="1"/>
    <col min="7" max="7" width="12.140625" style="2" customWidth="1"/>
    <col min="8" max="16384" width="8.85546875" style="2"/>
  </cols>
  <sheetData>
    <row r="1" spans="1:7" x14ac:dyDescent="0.25">
      <c r="A1" s="105" t="s">
        <v>3</v>
      </c>
      <c r="B1" s="105"/>
      <c r="C1" s="105"/>
      <c r="D1" s="105"/>
      <c r="E1" s="105"/>
      <c r="F1" s="105"/>
      <c r="G1" s="105"/>
    </row>
    <row r="2" spans="1:7" x14ac:dyDescent="0.25">
      <c r="A2" s="105" t="s">
        <v>64</v>
      </c>
      <c r="B2" s="105"/>
      <c r="C2" s="105"/>
      <c r="D2" s="105"/>
      <c r="E2" s="105"/>
      <c r="F2" s="105"/>
      <c r="G2" s="105"/>
    </row>
    <row r="3" spans="1:7" x14ac:dyDescent="0.25">
      <c r="A3" s="105" t="s">
        <v>95</v>
      </c>
      <c r="B3" s="105"/>
      <c r="C3" s="105"/>
      <c r="D3" s="105"/>
      <c r="E3" s="105"/>
      <c r="F3" s="105"/>
      <c r="G3" s="105"/>
    </row>
    <row r="4" spans="1:7" x14ac:dyDescent="0.25">
      <c r="F4" s="75"/>
      <c r="G4" s="76"/>
    </row>
    <row r="5" spans="1:7" ht="15.75" customHeight="1" x14ac:dyDescent="0.25">
      <c r="A5" s="106" t="s">
        <v>4</v>
      </c>
      <c r="B5" s="107" t="s">
        <v>58</v>
      </c>
      <c r="C5" s="107" t="s">
        <v>21</v>
      </c>
      <c r="D5" s="107" t="s">
        <v>22</v>
      </c>
      <c r="E5" s="107" t="s">
        <v>59</v>
      </c>
      <c r="F5" s="77" t="s">
        <v>60</v>
      </c>
      <c r="G5" s="3"/>
    </row>
    <row r="6" spans="1:7" ht="66.75" customHeight="1" x14ac:dyDescent="0.25">
      <c r="A6" s="106"/>
      <c r="B6" s="107"/>
      <c r="C6" s="107"/>
      <c r="D6" s="107"/>
      <c r="E6" s="107"/>
      <c r="F6" s="77" t="s">
        <v>20</v>
      </c>
      <c r="G6" s="3"/>
    </row>
    <row r="7" spans="1:7" ht="43.5" customHeight="1" x14ac:dyDescent="0.25">
      <c r="A7" s="29" t="s">
        <v>94</v>
      </c>
      <c r="B7" s="25">
        <f>Ф1!C25</f>
        <v>53801</v>
      </c>
      <c r="C7" s="17">
        <f>Ф1!C26</f>
        <v>-720120</v>
      </c>
      <c r="D7" s="25">
        <f>Ф1!C27</f>
        <v>3182</v>
      </c>
      <c r="E7" s="25">
        <f>Ф1!C28</f>
        <v>3641749</v>
      </c>
      <c r="F7" s="25">
        <f>SUM(B7:E7)</f>
        <v>2978612</v>
      </c>
      <c r="G7" s="3"/>
    </row>
    <row r="8" spans="1:7" x14ac:dyDescent="0.25">
      <c r="A8" s="30" t="s">
        <v>61</v>
      </c>
      <c r="B8" s="25"/>
      <c r="C8" s="17"/>
      <c r="D8" s="25"/>
      <c r="E8" s="26">
        <v>66410</v>
      </c>
      <c r="F8" s="26">
        <f>SUM(E8)</f>
        <v>66410</v>
      </c>
      <c r="G8" s="3"/>
    </row>
    <row r="9" spans="1:7" ht="11.25" customHeight="1" x14ac:dyDescent="0.25">
      <c r="A9" s="78" t="s">
        <v>77</v>
      </c>
      <c r="B9" s="26"/>
      <c r="C9" s="27"/>
      <c r="D9" s="27"/>
      <c r="E9" s="28"/>
      <c r="F9" s="17"/>
      <c r="G9" s="3"/>
    </row>
    <row r="10" spans="1:7" x14ac:dyDescent="0.25">
      <c r="A10" s="29" t="s">
        <v>103</v>
      </c>
      <c r="B10" s="25">
        <f>SUM(B7:B9)</f>
        <v>53801</v>
      </c>
      <c r="C10" s="17">
        <f t="shared" ref="C10:F10" si="0">SUM(C7:C9)</f>
        <v>-720120</v>
      </c>
      <c r="D10" s="25">
        <f t="shared" si="0"/>
        <v>3182</v>
      </c>
      <c r="E10" s="25">
        <f t="shared" si="0"/>
        <v>3708159</v>
      </c>
      <c r="F10" s="25">
        <f t="shared" si="0"/>
        <v>3045022</v>
      </c>
      <c r="G10" s="3"/>
    </row>
    <row r="11" spans="1:7" ht="14.25" customHeight="1" x14ac:dyDescent="0.25">
      <c r="A11" s="78"/>
      <c r="B11" s="26"/>
      <c r="C11" s="27"/>
      <c r="D11" s="27"/>
      <c r="E11" s="28"/>
      <c r="F11" s="17"/>
      <c r="G11" s="3"/>
    </row>
    <row r="12" spans="1:7" x14ac:dyDescent="0.25">
      <c r="A12" s="29" t="s">
        <v>89</v>
      </c>
      <c r="B12" s="25">
        <v>53801</v>
      </c>
      <c r="C12" s="18">
        <v>-9810</v>
      </c>
      <c r="D12" s="25">
        <v>3182</v>
      </c>
      <c r="E12" s="25">
        <v>3040226</v>
      </c>
      <c r="F12" s="25">
        <v>3087399</v>
      </c>
      <c r="G12" s="3"/>
    </row>
    <row r="13" spans="1:7" x14ac:dyDescent="0.25">
      <c r="A13" s="30" t="s">
        <v>61</v>
      </c>
      <c r="B13" s="25"/>
      <c r="C13" s="18"/>
      <c r="D13" s="25"/>
      <c r="E13" s="26">
        <v>117234</v>
      </c>
      <c r="F13" s="26">
        <v>117234</v>
      </c>
      <c r="G13" s="3"/>
    </row>
    <row r="14" spans="1:7" x14ac:dyDescent="0.25">
      <c r="A14" s="30" t="s">
        <v>75</v>
      </c>
      <c r="B14" s="26"/>
      <c r="C14" s="27"/>
      <c r="D14" s="27"/>
      <c r="E14" s="28"/>
      <c r="F14" s="17"/>
      <c r="G14" s="3"/>
    </row>
    <row r="15" spans="1:7" x14ac:dyDescent="0.25">
      <c r="A15" s="29" t="s">
        <v>104</v>
      </c>
      <c r="B15" s="25">
        <f>SUM(B12:B14)</f>
        <v>53801</v>
      </c>
      <c r="C15" s="18">
        <f t="shared" ref="C15:F15" si="1">SUM(C12:C14)</f>
        <v>-9810</v>
      </c>
      <c r="D15" s="25">
        <f t="shared" si="1"/>
        <v>3182</v>
      </c>
      <c r="E15" s="25">
        <f t="shared" si="1"/>
        <v>3157460</v>
      </c>
      <c r="F15" s="25">
        <f t="shared" si="1"/>
        <v>3204633</v>
      </c>
      <c r="G15" s="3"/>
    </row>
    <row r="16" spans="1:7" x14ac:dyDescent="0.25">
      <c r="C16" s="79"/>
      <c r="E16" s="80"/>
      <c r="G16" s="3"/>
    </row>
    <row r="17" spans="1:9" x14ac:dyDescent="0.25">
      <c r="C17" s="79"/>
      <c r="G17" s="3"/>
    </row>
    <row r="18" spans="1:9" x14ac:dyDescent="0.25">
      <c r="E18" s="80"/>
      <c r="G18" s="3"/>
    </row>
    <row r="19" spans="1:9" s="51" customFormat="1" x14ac:dyDescent="0.25">
      <c r="A19" s="61" t="s">
        <v>93</v>
      </c>
      <c r="B19" s="53"/>
      <c r="C19" s="53"/>
      <c r="G19" s="3"/>
      <c r="H19" s="2"/>
      <c r="I19" s="2"/>
    </row>
    <row r="20" spans="1:9" s="51" customFormat="1" x14ac:dyDescent="0.25">
      <c r="A20" s="53" t="s">
        <v>1</v>
      </c>
      <c r="B20" s="53"/>
      <c r="C20" s="53"/>
      <c r="G20" s="3"/>
      <c r="H20" s="2"/>
      <c r="I20" s="2"/>
    </row>
    <row r="21" spans="1:9" s="51" customFormat="1" x14ac:dyDescent="0.25">
      <c r="A21" s="53"/>
      <c r="B21" s="53"/>
      <c r="C21" s="53"/>
      <c r="G21" s="3"/>
      <c r="H21" s="2"/>
      <c r="I21" s="2"/>
    </row>
    <row r="22" spans="1:9" s="51" customFormat="1" x14ac:dyDescent="0.25">
      <c r="A22" s="53" t="s">
        <v>2</v>
      </c>
      <c r="B22" s="53"/>
      <c r="C22" s="53"/>
    </row>
  </sheetData>
  <mergeCells count="8">
    <mergeCell ref="A1:G1"/>
    <mergeCell ref="A2:G2"/>
    <mergeCell ref="A3:G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2024-08-14T11:31:56Z</dcterms:modified>
</cp:coreProperties>
</file>