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ivzavod1-my.sharepoint.com/personal/raissa_radchenko_oasis-logistics_kz/Documents/Рабочий стол/Оазис/ФО/ФО ПОЛУГОДИЕ/"/>
    </mc:Choice>
  </mc:AlternateContent>
  <xr:revisionPtr revIDLastSave="396" documentId="8_{F8ECBA95-522F-43AB-9FD2-14BDF19BF595}" xr6:coauthVersionLast="47" xr6:coauthVersionMax="47" xr10:uidLastSave="{54CEC833-A8AF-4406-AE33-661D672565C2}"/>
  <bookViews>
    <workbookView xWindow="-108" yWindow="-108" windowWidth="23256" windowHeight="12456" activeTab="2" xr2:uid="{4FDACD9D-4966-4C84-9221-9C54FAC663B8}"/>
  </bookViews>
  <sheets>
    <sheet name="ББ" sheetId="1" r:id="rId1"/>
    <sheet name="ОСД" sheetId="2" r:id="rId2"/>
    <sheet name="ДДС" sheetId="3" r:id="rId3"/>
    <sheet name="ОИК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C14" i="3" s="1"/>
  <c r="C22" i="3" s="1"/>
  <c r="C39" i="3" s="1"/>
  <c r="D14" i="3"/>
  <c r="D38" i="3"/>
  <c r="C38" i="3"/>
  <c r="D24" i="3"/>
  <c r="D28" i="3" s="1"/>
  <c r="D8" i="3"/>
  <c r="E15" i="4"/>
  <c r="D15" i="4"/>
  <c r="D9" i="2"/>
  <c r="D15" i="2" s="1"/>
  <c r="D17" i="2" s="1"/>
  <c r="D19" i="2" s="1"/>
  <c r="E10" i="4"/>
  <c r="D10" i="4"/>
  <c r="C26" i="3"/>
  <c r="C24" i="3" s="1"/>
  <c r="C28" i="3" s="1"/>
  <c r="C8" i="3"/>
  <c r="C19" i="2"/>
  <c r="C17" i="2"/>
  <c r="C15" i="2"/>
  <c r="C12" i="2"/>
  <c r="C9" i="2"/>
  <c r="C45" i="1"/>
  <c r="C44" i="1"/>
  <c r="C43" i="1"/>
  <c r="C36" i="1"/>
  <c r="C30" i="1"/>
  <c r="C24" i="1"/>
  <c r="C23" i="1"/>
  <c r="C15" i="1"/>
  <c r="D22" i="3" l="1"/>
  <c r="D39" i="3" s="1"/>
  <c r="D42" i="3" s="1"/>
</calcChain>
</file>

<file path=xl/sharedStrings.xml><?xml version="1.0" encoding="utf-8"?>
<sst xmlns="http://schemas.openxmlformats.org/spreadsheetml/2006/main" count="165" uniqueCount="126">
  <si>
    <t>Примечания*</t>
  </si>
  <si>
    <t>На 31.12.2023 г.</t>
  </si>
  <si>
    <t xml:space="preserve">АКТИВЫ </t>
  </si>
  <si>
    <t xml:space="preserve">Долгосрочные активы </t>
  </si>
  <si>
    <t xml:space="preserve"> </t>
  </si>
  <si>
    <t xml:space="preserve">Основные средства </t>
  </si>
  <si>
    <t>Незавершенное строительство</t>
  </si>
  <si>
    <t>Инвестиционная недвижимость</t>
  </si>
  <si>
    <t>Авансы, выданные под долгосрочные активы</t>
  </si>
  <si>
    <t>9'</t>
  </si>
  <si>
    <t>Дебиторская задолженность по аренде</t>
  </si>
  <si>
    <t>Активы по отложенному подоходному налогу</t>
  </si>
  <si>
    <t xml:space="preserve">Итого долгосрочные активы </t>
  </si>
  <si>
    <t>Текущие активы</t>
  </si>
  <si>
    <t>Запасы</t>
  </si>
  <si>
    <t>Дебиторская задолженность по аренде краткосрочная</t>
  </si>
  <si>
    <t>Авансы выданные</t>
  </si>
  <si>
    <t>Предоплата по прочим налогам и платежам</t>
  </si>
  <si>
    <t>Прочие текущие активы</t>
  </si>
  <si>
    <t xml:space="preserve">Денежные средства и их эквиваленты  </t>
  </si>
  <si>
    <t>Итого текущие активы</t>
  </si>
  <si>
    <t xml:space="preserve">Итого активы </t>
  </si>
  <si>
    <t xml:space="preserve">СОБСТВЕННЫЙ КАПИТАЛ И ОБЯЗАТЕЛЬСТВА </t>
  </si>
  <si>
    <t xml:space="preserve">Собственный капитал </t>
  </si>
  <si>
    <t xml:space="preserve">Уставный капитал </t>
  </si>
  <si>
    <t>Дополнительно оплаченный капитал</t>
  </si>
  <si>
    <t>Нераспределенная прибыль (непокрытый убыток)</t>
  </si>
  <si>
    <t>Итого собственный капитал</t>
  </si>
  <si>
    <t xml:space="preserve">Долгосрочные обязательства </t>
  </si>
  <si>
    <t>Займы долгосрочные</t>
  </si>
  <si>
    <t>Обеспечительные взносы по договорам аренды долгосрочные</t>
  </si>
  <si>
    <t>Обязательства по отложенному подоходному налогу</t>
  </si>
  <si>
    <t xml:space="preserve">Итого долгосрочные обязательства </t>
  </si>
  <si>
    <t>Текущие обязательства</t>
  </si>
  <si>
    <t>Займы текущие</t>
  </si>
  <si>
    <t xml:space="preserve">Торговая и прочая кредиторская задолженность </t>
  </si>
  <si>
    <t>Обязательства по прочим налогам и платежам</t>
  </si>
  <si>
    <t>Авансы полученные</t>
  </si>
  <si>
    <t>Прочие текущие обязательства</t>
  </si>
  <si>
    <t>Итого текущие обязательства</t>
  </si>
  <si>
    <t xml:space="preserve">Итого обязательства </t>
  </si>
  <si>
    <t xml:space="preserve">Итого собственный капитал и обязательства </t>
  </si>
  <si>
    <t>Примечания *</t>
  </si>
  <si>
    <t>Уставный капитал</t>
  </si>
  <si>
    <t>9.1</t>
  </si>
  <si>
    <t>9.2</t>
  </si>
  <si>
    <t>9.3</t>
  </si>
  <si>
    <t>9.4</t>
  </si>
  <si>
    <t>9.5</t>
  </si>
  <si>
    <t>10</t>
  </si>
  <si>
    <t>14.1</t>
  </si>
  <si>
    <t>14.2</t>
  </si>
  <si>
    <r>
      <t xml:space="preserve">Примечания </t>
    </r>
    <r>
      <rPr>
        <b/>
        <vertAlign val="superscript"/>
        <sz val="9"/>
        <color theme="1"/>
        <rFont val="Times New Roman"/>
        <family val="1"/>
        <charset val="204"/>
      </rPr>
      <t>*</t>
    </r>
  </si>
  <si>
    <t>Выручка</t>
  </si>
  <si>
    <t xml:space="preserve">Себестоимость </t>
  </si>
  <si>
    <t>Валовая прибыль</t>
  </si>
  <si>
    <t>Общие и административные расходы</t>
  </si>
  <si>
    <t>Убыток от выбытия основных средств и инвестиционной недвижимости</t>
  </si>
  <si>
    <t>Прочие доходы (расходы), нетто</t>
  </si>
  <si>
    <t>Финансовые доходы</t>
  </si>
  <si>
    <t>Финансовые расходы</t>
  </si>
  <si>
    <t>Убыток до налогообложения</t>
  </si>
  <si>
    <t>Экономия по подоходному налогу</t>
  </si>
  <si>
    <t>Итоговый убыток за год</t>
  </si>
  <si>
    <t xml:space="preserve">Прочий совокупный доход </t>
  </si>
  <si>
    <t>Совокупный убыток за год</t>
  </si>
  <si>
    <t>18.1</t>
  </si>
  <si>
    <t>Движение денежных средств от операционной деятельности</t>
  </si>
  <si>
    <t>Поступление денежных средств, всего</t>
  </si>
  <si>
    <t>в том числе:</t>
  </si>
  <si>
    <t xml:space="preserve">  услуги аренды</t>
  </si>
  <si>
    <t xml:space="preserve">  обеспечительные взносы от арендаторов</t>
  </si>
  <si>
    <t xml:space="preserve">  авансы полученные</t>
  </si>
  <si>
    <t xml:space="preserve">  прочие поступления</t>
  </si>
  <si>
    <t>Выбытие денежных средств, всего</t>
  </si>
  <si>
    <t xml:space="preserve">  платежи поставщикам за товары и услуги</t>
  </si>
  <si>
    <t xml:space="preserve">  авансы выданные</t>
  </si>
  <si>
    <t xml:space="preserve">  выплаты по заработной плате</t>
  </si>
  <si>
    <t xml:space="preserve">  выплата вознаграждения</t>
  </si>
  <si>
    <t xml:space="preserve">  прочие налоги и платежи</t>
  </si>
  <si>
    <t xml:space="preserve">  прочие выплаты</t>
  </si>
  <si>
    <t xml:space="preserve">Чистое изменение денежных средств от операционной деятельности </t>
  </si>
  <si>
    <t xml:space="preserve">Движение денежных средств от инвестиционной деятельности </t>
  </si>
  <si>
    <t xml:space="preserve">  приобретение основных средств, инвестиционной недвижимости, незавершенного строительства</t>
  </si>
  <si>
    <t>6,7,8</t>
  </si>
  <si>
    <t xml:space="preserve"> авансы, выданные под долгосрочные активы</t>
  </si>
  <si>
    <t>Чистое изменение денежных средств от инвестиционной деятельности</t>
  </si>
  <si>
    <t xml:space="preserve">Движение денежных средств от финансовой деятельности </t>
  </si>
  <si>
    <r>
      <t xml:space="preserve">  </t>
    </r>
    <r>
      <rPr>
        <sz val="9"/>
        <color theme="1"/>
        <rFont val="Times New Roman"/>
        <family val="1"/>
        <charset val="204"/>
      </rPr>
      <t>получение займов от связанных сторон</t>
    </r>
  </si>
  <si>
    <t>Поступление от продажи ценных бумаг</t>
  </si>
  <si>
    <t xml:space="preserve">  погашение банковских займов </t>
  </si>
  <si>
    <t xml:space="preserve">  вознаграждения, выплаченные по банковским займам </t>
  </si>
  <si>
    <t xml:space="preserve">Чистое изменение денежных средств от финансовой деятельности </t>
  </si>
  <si>
    <t xml:space="preserve">Чистое изменение денежных средств и их эквивалентов </t>
  </si>
  <si>
    <t>Денежные средства и их эквиваленты на начало периода</t>
  </si>
  <si>
    <t>Денежные средства и их эквиваленты на конец периода</t>
  </si>
  <si>
    <t>Итого</t>
  </si>
  <si>
    <t xml:space="preserve">На 1 января 2024 г. </t>
  </si>
  <si>
    <t>Убыток и совокупный убыток за год</t>
  </si>
  <si>
    <t xml:space="preserve">На 1 января 2023 г. </t>
  </si>
  <si>
    <t xml:space="preserve">ТОО «OASIS LOGISTICS» </t>
  </si>
  <si>
    <t>ПРОМЕЖУТОЧНЫЙ ОТЧЕТ О ФИНАНСОВОМ ПОЛОЖЕНИИ</t>
  </si>
  <si>
    <t>(в тыс. тенге)</t>
  </si>
  <si>
    <t xml:space="preserve">Главный бухгалтер </t>
  </si>
  <si>
    <t xml:space="preserve">                                               __________________ </t>
  </si>
  <si>
    <t>Радченко Р. В.</t>
  </si>
  <si>
    <t xml:space="preserve">__________________ </t>
  </si>
  <si>
    <t>ПРОМЕЖУТОЧНЫЙ ОТЧЕТ О СОВОКУПНОМ ДОХОДЕ</t>
  </si>
  <si>
    <t>ПРОМЕЖУТОЧНЫЙ ОТЧЕТ О ДВИЖЕНИИ ДЕНЕЖНЫХ СРЕДСТВ</t>
  </si>
  <si>
    <t>ПРОМЕЖУТОЧНЫЙ ОТЧЕТ ОБ ИЗМЕНЕНИЯХ В СОБСТВЕННОМ КАИТАЛЕ</t>
  </si>
  <si>
    <t>ПО СОСТОЯНИЮ НА 30 ИЮНЯ 2024 ГОДА (НЕ АУДИРОВАНО)</t>
  </si>
  <si>
    <t>На 30.06.2024 г.</t>
  </si>
  <si>
    <t>Долгосрочные обязательства по выпуску облигаций и премии по выпущенным ценным бумагам</t>
  </si>
  <si>
    <t>Утверждено и подписано от имени руководства 29 июля  2024 г.</t>
  </si>
  <si>
    <t>ЗА ШЕСТЬ МЕСЯЦЕВ, ЗАКОНЧИВШИХСЯ 30 ИЮНЯ 2024 ГОДА (НЕ АУДИРОВАНО)</t>
  </si>
  <si>
    <t>За шесть месяцев, закончившихся 30 июня 2024 г.</t>
  </si>
  <si>
    <t>За шесть месяцев, закончившихся 30 июня 2023 г.</t>
  </si>
  <si>
    <t>Директор</t>
  </si>
  <si>
    <t>Алгазиева З.А.</t>
  </si>
  <si>
    <t>За шесть месяцев, закончившихся 30 июня  2023 г.</t>
  </si>
  <si>
    <t xml:space="preserve">Влияние изменений обменного курса на сальдо денежных средств в инностранной валюте </t>
  </si>
  <si>
    <t xml:space="preserve">На 30 июня 2024 г. </t>
  </si>
  <si>
    <t xml:space="preserve">На 30 июня 2023 г. </t>
  </si>
  <si>
    <t>________________</t>
  </si>
  <si>
    <t>Наименование показателей</t>
  </si>
  <si>
    <t>Операции с собственником (примечание 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</si>
</sst>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3" x14ac:knownFonts="1">
    <font>
      <sz val="11"/>
      <color theme="1"/>
      <name val="Aptos Narrow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Aptos"/>
      <family val="2"/>
    </font>
    <font>
      <sz val="10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b/>
      <sz val="11"/>
      <color theme="1"/>
      <name val="Aptos Narrow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right" wrapText="1"/>
      <protection locked="0"/>
    </xf>
    <xf numFmtId="164" fontId="1" fillId="2" borderId="1" xfId="0" applyNumberFormat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quotePrefix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 applyProtection="1">
      <alignment horizontal="center" wrapText="1"/>
      <protection locked="0"/>
    </xf>
    <xf numFmtId="16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1" quotePrefix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wrapText="1"/>
    </xf>
    <xf numFmtId="49" fontId="3" fillId="2" borderId="1" xfId="1" quotePrefix="1" applyNumberForma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right"/>
    </xf>
    <xf numFmtId="16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/>
    <xf numFmtId="0" fontId="9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2574A-69D5-44BC-AD18-B9A19620950E}">
  <dimension ref="A1:D54"/>
  <sheetViews>
    <sheetView zoomScaleNormal="100" workbookViewId="0">
      <selection activeCell="D23" sqref="D23"/>
    </sheetView>
  </sheetViews>
  <sheetFormatPr defaultRowHeight="14.4" x14ac:dyDescent="0.3"/>
  <cols>
    <col min="1" max="1" width="52.44140625" customWidth="1"/>
    <col min="2" max="2" width="11.33203125" customWidth="1"/>
    <col min="3" max="4" width="17" customWidth="1"/>
  </cols>
  <sheetData>
    <row r="1" spans="1:4" s="36" customFormat="1" x14ac:dyDescent="0.3">
      <c r="A1" s="35" t="s">
        <v>100</v>
      </c>
    </row>
    <row r="2" spans="1:4" s="36" customFormat="1" x14ac:dyDescent="0.3">
      <c r="A2" s="35" t="s">
        <v>101</v>
      </c>
    </row>
    <row r="3" spans="1:4" s="36" customFormat="1" x14ac:dyDescent="0.3">
      <c r="A3" s="35" t="s">
        <v>110</v>
      </c>
    </row>
    <row r="4" spans="1:4" s="36" customFormat="1" x14ac:dyDescent="0.3">
      <c r="A4" s="35" t="s">
        <v>102</v>
      </c>
    </row>
    <row r="6" spans="1:4" ht="20.25" customHeight="1" x14ac:dyDescent="0.3">
      <c r="A6" s="1"/>
      <c r="B6" s="2" t="s">
        <v>0</v>
      </c>
      <c r="C6" s="3" t="s">
        <v>111</v>
      </c>
      <c r="D6" s="3" t="s">
        <v>1</v>
      </c>
    </row>
    <row r="7" spans="1:4" x14ac:dyDescent="0.3">
      <c r="A7" s="4" t="s">
        <v>2</v>
      </c>
      <c r="B7" s="5"/>
      <c r="C7" s="6"/>
      <c r="D7" s="6"/>
    </row>
    <row r="8" spans="1:4" x14ac:dyDescent="0.3">
      <c r="A8" s="4" t="s">
        <v>3</v>
      </c>
      <c r="B8" s="5" t="s">
        <v>4</v>
      </c>
      <c r="C8" s="7"/>
      <c r="D8" s="7"/>
    </row>
    <row r="9" spans="1:4" x14ac:dyDescent="0.3">
      <c r="A9" s="8" t="s">
        <v>5</v>
      </c>
      <c r="B9" s="9">
        <v>6</v>
      </c>
      <c r="C9" s="6">
        <v>78789</v>
      </c>
      <c r="D9" s="6">
        <v>78519</v>
      </c>
    </row>
    <row r="10" spans="1:4" x14ac:dyDescent="0.3">
      <c r="A10" s="8" t="s">
        <v>6</v>
      </c>
      <c r="B10" s="9">
        <v>7</v>
      </c>
      <c r="C10" s="6">
        <v>241178</v>
      </c>
      <c r="D10" s="6">
        <v>208039</v>
      </c>
    </row>
    <row r="11" spans="1:4" x14ac:dyDescent="0.3">
      <c r="A11" s="8" t="s">
        <v>7</v>
      </c>
      <c r="B11" s="9">
        <v>8</v>
      </c>
      <c r="C11" s="6">
        <v>1203264</v>
      </c>
      <c r="D11" s="6">
        <v>1212440</v>
      </c>
    </row>
    <row r="12" spans="1:4" x14ac:dyDescent="0.3">
      <c r="A12" s="8" t="s">
        <v>8</v>
      </c>
      <c r="B12" s="9" t="s">
        <v>9</v>
      </c>
      <c r="C12" s="6">
        <v>3406611</v>
      </c>
      <c r="D12" s="6">
        <v>56186</v>
      </c>
    </row>
    <row r="13" spans="1:4" x14ac:dyDescent="0.3">
      <c r="A13" s="8" t="s">
        <v>10</v>
      </c>
      <c r="B13" s="9"/>
      <c r="C13" s="6"/>
      <c r="D13" s="6">
        <v>0</v>
      </c>
    </row>
    <row r="14" spans="1:4" x14ac:dyDescent="0.3">
      <c r="A14" s="8" t="s">
        <v>11</v>
      </c>
      <c r="B14" s="9">
        <v>21</v>
      </c>
      <c r="C14" s="6">
        <v>4007</v>
      </c>
      <c r="D14" s="6">
        <v>4007</v>
      </c>
    </row>
    <row r="15" spans="1:4" x14ac:dyDescent="0.3">
      <c r="A15" s="4" t="s">
        <v>12</v>
      </c>
      <c r="B15" s="5"/>
      <c r="C15" s="10">
        <f>SUM(C9:C14)</f>
        <v>4933849</v>
      </c>
      <c r="D15" s="10">
        <v>1559191</v>
      </c>
    </row>
    <row r="16" spans="1:4" x14ac:dyDescent="0.3">
      <c r="A16" s="4" t="s">
        <v>13</v>
      </c>
      <c r="B16" s="5"/>
      <c r="C16" s="11"/>
      <c r="D16" s="11"/>
    </row>
    <row r="17" spans="1:4" x14ac:dyDescent="0.3">
      <c r="A17" s="8" t="s">
        <v>14</v>
      </c>
      <c r="B17" s="20" t="s">
        <v>44</v>
      </c>
      <c r="C17" s="6">
        <v>1201932</v>
      </c>
      <c r="D17" s="6">
        <v>12</v>
      </c>
    </row>
    <row r="18" spans="1:4" x14ac:dyDescent="0.3">
      <c r="A18" s="8" t="s">
        <v>15</v>
      </c>
      <c r="B18" s="20" t="s">
        <v>45</v>
      </c>
      <c r="C18" s="6">
        <v>7837</v>
      </c>
      <c r="D18" s="6">
        <v>4460</v>
      </c>
    </row>
    <row r="19" spans="1:4" x14ac:dyDescent="0.3">
      <c r="A19" s="8" t="s">
        <v>16</v>
      </c>
      <c r="B19" s="20" t="s">
        <v>46</v>
      </c>
      <c r="C19" s="6">
        <v>2701</v>
      </c>
      <c r="D19" s="6">
        <v>268</v>
      </c>
    </row>
    <row r="20" spans="1:4" x14ac:dyDescent="0.3">
      <c r="A20" s="8" t="s">
        <v>17</v>
      </c>
      <c r="B20" s="20" t="s">
        <v>47</v>
      </c>
      <c r="C20" s="6">
        <v>161973</v>
      </c>
      <c r="D20" s="6">
        <v>6069</v>
      </c>
    </row>
    <row r="21" spans="1:4" x14ac:dyDescent="0.3">
      <c r="A21" s="8" t="s">
        <v>18</v>
      </c>
      <c r="B21" s="20" t="s">
        <v>48</v>
      </c>
      <c r="C21" s="6">
        <v>749</v>
      </c>
      <c r="D21" s="6">
        <v>569</v>
      </c>
    </row>
    <row r="22" spans="1:4" x14ac:dyDescent="0.3">
      <c r="A22" s="8" t="s">
        <v>19</v>
      </c>
      <c r="B22" s="20" t="s">
        <v>49</v>
      </c>
      <c r="C22" s="6">
        <v>8659</v>
      </c>
      <c r="D22" s="6">
        <v>13177</v>
      </c>
    </row>
    <row r="23" spans="1:4" x14ac:dyDescent="0.3">
      <c r="A23" s="4" t="s">
        <v>20</v>
      </c>
      <c r="B23" s="12"/>
      <c r="C23" s="13">
        <f>SUM(C17:C22)</f>
        <v>1383851</v>
      </c>
      <c r="D23" s="13">
        <v>24555</v>
      </c>
    </row>
    <row r="24" spans="1:4" x14ac:dyDescent="0.3">
      <c r="A24" s="4" t="s">
        <v>21</v>
      </c>
      <c r="B24" s="5"/>
      <c r="C24" s="10">
        <f>C15+C23</f>
        <v>6317700</v>
      </c>
      <c r="D24" s="10">
        <v>1583746</v>
      </c>
    </row>
    <row r="25" spans="1:4" x14ac:dyDescent="0.3">
      <c r="A25" s="4" t="s">
        <v>22</v>
      </c>
      <c r="B25" s="5"/>
      <c r="C25" s="14"/>
      <c r="D25" s="14"/>
    </row>
    <row r="26" spans="1:4" x14ac:dyDescent="0.3">
      <c r="A26" s="4" t="s">
        <v>23</v>
      </c>
      <c r="B26" s="5"/>
      <c r="C26" s="14"/>
      <c r="D26" s="14"/>
    </row>
    <row r="27" spans="1:4" x14ac:dyDescent="0.3">
      <c r="A27" s="8" t="s">
        <v>24</v>
      </c>
      <c r="B27" s="9">
        <v>11</v>
      </c>
      <c r="C27" s="15">
        <v>1500000</v>
      </c>
      <c r="D27" s="15">
        <v>1500000</v>
      </c>
    </row>
    <row r="28" spans="1:4" x14ac:dyDescent="0.3">
      <c r="A28" s="8" t="s">
        <v>25</v>
      </c>
      <c r="B28" s="9">
        <v>12</v>
      </c>
      <c r="C28" s="15">
        <v>25674</v>
      </c>
      <c r="D28" s="15">
        <v>25674</v>
      </c>
    </row>
    <row r="29" spans="1:4" x14ac:dyDescent="0.3">
      <c r="A29" s="8" t="s">
        <v>26</v>
      </c>
      <c r="B29" s="5"/>
      <c r="C29" s="15">
        <v>-335226</v>
      </c>
      <c r="D29" s="15">
        <v>-174740</v>
      </c>
    </row>
    <row r="30" spans="1:4" x14ac:dyDescent="0.3">
      <c r="A30" s="4" t="s">
        <v>27</v>
      </c>
      <c r="B30" s="5"/>
      <c r="C30" s="13">
        <f>SUM(C27:C29)</f>
        <v>1190448</v>
      </c>
      <c r="D30" s="13">
        <v>1350934</v>
      </c>
    </row>
    <row r="31" spans="1:4" x14ac:dyDescent="0.3">
      <c r="A31" s="4" t="s">
        <v>28</v>
      </c>
      <c r="B31" s="5"/>
      <c r="C31" s="16"/>
      <c r="D31" s="16"/>
    </row>
    <row r="32" spans="1:4" x14ac:dyDescent="0.3">
      <c r="A32" s="8" t="s">
        <v>29</v>
      </c>
      <c r="B32" s="9">
        <v>12</v>
      </c>
      <c r="C32" s="15">
        <v>34725</v>
      </c>
      <c r="D32" s="15">
        <v>34725</v>
      </c>
    </row>
    <row r="33" spans="1:4" ht="26.4" x14ac:dyDescent="0.3">
      <c r="A33" s="8" t="s">
        <v>112</v>
      </c>
      <c r="B33" s="9">
        <v>12</v>
      </c>
      <c r="C33" s="15">
        <v>4770996</v>
      </c>
      <c r="D33" s="15"/>
    </row>
    <row r="34" spans="1:4" x14ac:dyDescent="0.3">
      <c r="A34" s="8" t="s">
        <v>30</v>
      </c>
      <c r="B34" s="17">
        <v>13</v>
      </c>
      <c r="C34" s="15">
        <v>70809</v>
      </c>
      <c r="D34" s="15">
        <v>66858</v>
      </c>
    </row>
    <row r="35" spans="1:4" x14ac:dyDescent="0.3">
      <c r="A35" s="8" t="s">
        <v>31</v>
      </c>
      <c r="B35" s="9"/>
      <c r="C35" s="15">
        <v>0</v>
      </c>
      <c r="D35" s="15">
        <v>0</v>
      </c>
    </row>
    <row r="36" spans="1:4" x14ac:dyDescent="0.3">
      <c r="A36" s="4" t="s">
        <v>32</v>
      </c>
      <c r="B36" s="5"/>
      <c r="C36" s="13">
        <f>SUM(C32:C35)</f>
        <v>4876530</v>
      </c>
      <c r="D36" s="13">
        <v>101583</v>
      </c>
    </row>
    <row r="37" spans="1:4" x14ac:dyDescent="0.3">
      <c r="A37" s="4" t="s">
        <v>33</v>
      </c>
      <c r="B37" s="5"/>
      <c r="C37" s="15"/>
      <c r="D37" s="15"/>
    </row>
    <row r="38" spans="1:4" x14ac:dyDescent="0.3">
      <c r="A38" s="8" t="s">
        <v>34</v>
      </c>
      <c r="B38" s="9">
        <v>12</v>
      </c>
      <c r="C38" s="15">
        <v>220571</v>
      </c>
      <c r="D38" s="15">
        <v>120687</v>
      </c>
    </row>
    <row r="39" spans="1:4" x14ac:dyDescent="0.3">
      <c r="A39" s="8" t="s">
        <v>35</v>
      </c>
      <c r="B39" s="9">
        <v>14</v>
      </c>
      <c r="C39" s="15">
        <v>20666</v>
      </c>
      <c r="D39" s="15">
        <v>4839</v>
      </c>
    </row>
    <row r="40" spans="1:4" x14ac:dyDescent="0.3">
      <c r="A40" s="8" t="s">
        <v>36</v>
      </c>
      <c r="B40" s="20" t="s">
        <v>51</v>
      </c>
      <c r="C40" s="15">
        <v>2666</v>
      </c>
      <c r="D40" s="15">
        <v>79</v>
      </c>
    </row>
    <row r="41" spans="1:4" x14ac:dyDescent="0.3">
      <c r="A41" s="8" t="s">
        <v>37</v>
      </c>
      <c r="B41" s="20" t="s">
        <v>50</v>
      </c>
      <c r="C41" s="15">
        <v>6819</v>
      </c>
      <c r="D41" s="15">
        <v>5624</v>
      </c>
    </row>
    <row r="42" spans="1:4" x14ac:dyDescent="0.3">
      <c r="A42" s="8" t="s">
        <v>38</v>
      </c>
      <c r="B42" s="9"/>
      <c r="C42" s="15">
        <v>0</v>
      </c>
      <c r="D42" s="15">
        <v>0</v>
      </c>
    </row>
    <row r="43" spans="1:4" ht="56.25" customHeight="1" x14ac:dyDescent="0.3">
      <c r="A43" s="4" t="s">
        <v>39</v>
      </c>
      <c r="B43" s="5"/>
      <c r="C43" s="13">
        <f>SUM(C38:C42)</f>
        <v>250722</v>
      </c>
      <c r="D43" s="13">
        <v>131229</v>
      </c>
    </row>
    <row r="44" spans="1:4" x14ac:dyDescent="0.3">
      <c r="A44" s="4" t="s">
        <v>40</v>
      </c>
      <c r="B44" s="5"/>
      <c r="C44" s="18">
        <f>C36+C43</f>
        <v>5127252</v>
      </c>
      <c r="D44" s="18">
        <v>232812</v>
      </c>
    </row>
    <row r="45" spans="1:4" x14ac:dyDescent="0.3">
      <c r="A45" s="4" t="s">
        <v>41</v>
      </c>
      <c r="B45" s="5"/>
      <c r="C45" s="19">
        <f>C30+C44</f>
        <v>6317700</v>
      </c>
      <c r="D45" s="19">
        <v>1583746</v>
      </c>
    </row>
    <row r="46" spans="1:4" ht="23.25" customHeight="1" x14ac:dyDescent="0.3"/>
    <row r="47" spans="1:4" x14ac:dyDescent="0.3">
      <c r="A47" s="21" t="s">
        <v>113</v>
      </c>
    </row>
    <row r="48" spans="1:4" x14ac:dyDescent="0.3">
      <c r="A48" s="21"/>
    </row>
    <row r="49" spans="1:4" x14ac:dyDescent="0.3">
      <c r="A49" s="21"/>
    </row>
    <row r="50" spans="1:4" x14ac:dyDescent="0.3">
      <c r="A50" s="21" t="s">
        <v>117</v>
      </c>
      <c r="B50" s="21"/>
      <c r="C50" s="24" t="s">
        <v>106</v>
      </c>
      <c r="D50" s="21" t="s">
        <v>118</v>
      </c>
    </row>
    <row r="51" spans="1:4" x14ac:dyDescent="0.3">
      <c r="A51" s="21"/>
    </row>
    <row r="52" spans="1:4" x14ac:dyDescent="0.3">
      <c r="A52" s="21" t="s">
        <v>103</v>
      </c>
      <c r="B52" s="37" t="s">
        <v>123</v>
      </c>
      <c r="C52" s="37"/>
      <c r="D52" s="21" t="s">
        <v>105</v>
      </c>
    </row>
    <row r="54" spans="1:4" x14ac:dyDescent="0.3">
      <c r="A54" s="23"/>
    </row>
  </sheetData>
  <mergeCells count="1">
    <mergeCell ref="B52:C52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46389-7EF1-4AA3-914F-231A18E5AB6C}">
  <dimension ref="A1:D30"/>
  <sheetViews>
    <sheetView workbookViewId="0">
      <selection activeCell="B15" sqref="B15"/>
    </sheetView>
  </sheetViews>
  <sheetFormatPr defaultRowHeight="14.4" x14ac:dyDescent="0.3"/>
  <cols>
    <col min="1" max="1" width="30.5546875" customWidth="1"/>
    <col min="2" max="2" width="15.44140625" customWidth="1"/>
    <col min="3" max="3" width="21" customWidth="1"/>
    <col min="4" max="4" width="18.5546875" customWidth="1"/>
  </cols>
  <sheetData>
    <row r="1" spans="1:4" s="36" customFormat="1" x14ac:dyDescent="0.3">
      <c r="A1" s="35" t="s">
        <v>100</v>
      </c>
    </row>
    <row r="2" spans="1:4" s="36" customFormat="1" x14ac:dyDescent="0.3">
      <c r="A2" s="35" t="s">
        <v>107</v>
      </c>
    </row>
    <row r="3" spans="1:4" s="36" customFormat="1" x14ac:dyDescent="0.3">
      <c r="A3" s="35" t="s">
        <v>114</v>
      </c>
    </row>
    <row r="4" spans="1:4" s="36" customFormat="1" x14ac:dyDescent="0.3">
      <c r="A4" s="35" t="s">
        <v>102</v>
      </c>
    </row>
    <row r="6" spans="1:4" ht="34.200000000000003" x14ac:dyDescent="0.3">
      <c r="A6" s="26"/>
      <c r="B6" s="26" t="s">
        <v>52</v>
      </c>
      <c r="C6" s="26" t="s">
        <v>115</v>
      </c>
      <c r="D6" s="26" t="s">
        <v>116</v>
      </c>
    </row>
    <row r="7" spans="1:4" x14ac:dyDescent="0.3">
      <c r="A7" s="27" t="s">
        <v>53</v>
      </c>
      <c r="B7" s="28">
        <v>15</v>
      </c>
      <c r="C7" s="29">
        <v>44497</v>
      </c>
      <c r="D7" s="29">
        <v>28627</v>
      </c>
    </row>
    <row r="8" spans="1:4" x14ac:dyDescent="0.3">
      <c r="A8" s="27" t="s">
        <v>54</v>
      </c>
      <c r="B8" s="28">
        <v>16</v>
      </c>
      <c r="C8" s="15">
        <v>-31370</v>
      </c>
      <c r="D8" s="15">
        <v>-16807</v>
      </c>
    </row>
    <row r="9" spans="1:4" x14ac:dyDescent="0.3">
      <c r="A9" s="30" t="s">
        <v>55</v>
      </c>
      <c r="B9" s="26"/>
      <c r="C9" s="31">
        <f>SUM(C7:C8)</f>
        <v>13127</v>
      </c>
      <c r="D9" s="31">
        <f>SUM(D7:D8)</f>
        <v>11820</v>
      </c>
    </row>
    <row r="10" spans="1:4" x14ac:dyDescent="0.3">
      <c r="A10" s="27" t="s">
        <v>56</v>
      </c>
      <c r="B10" s="28">
        <v>17</v>
      </c>
      <c r="C10" s="15">
        <v>-88183</v>
      </c>
      <c r="D10" s="15">
        <v>-23255</v>
      </c>
    </row>
    <row r="11" spans="1:4" ht="24" x14ac:dyDescent="0.3">
      <c r="A11" s="27" t="s">
        <v>57</v>
      </c>
      <c r="B11" s="28">
        <v>18</v>
      </c>
      <c r="C11" s="32"/>
      <c r="D11" s="32"/>
    </row>
    <row r="12" spans="1:4" x14ac:dyDescent="0.3">
      <c r="A12" s="27" t="s">
        <v>58</v>
      </c>
      <c r="B12" s="33" t="s">
        <v>66</v>
      </c>
      <c r="C12" s="15">
        <f>-50528+4043</f>
        <v>-46485</v>
      </c>
      <c r="D12" s="32">
        <v>418</v>
      </c>
    </row>
    <row r="13" spans="1:4" x14ac:dyDescent="0.3">
      <c r="A13" s="27" t="s">
        <v>59</v>
      </c>
      <c r="B13" s="28">
        <v>19</v>
      </c>
      <c r="C13" s="29">
        <v>71008</v>
      </c>
      <c r="D13" s="32"/>
    </row>
    <row r="14" spans="1:4" x14ac:dyDescent="0.3">
      <c r="A14" s="27" t="s">
        <v>60</v>
      </c>
      <c r="B14" s="28">
        <v>20</v>
      </c>
      <c r="C14" s="15">
        <v>-109954</v>
      </c>
      <c r="D14" s="15">
        <v>-2472</v>
      </c>
    </row>
    <row r="15" spans="1:4" x14ac:dyDescent="0.3">
      <c r="A15" s="30" t="s">
        <v>61</v>
      </c>
      <c r="B15" s="26"/>
      <c r="C15" s="25">
        <f>SUM(C9:C14)</f>
        <v>-160487</v>
      </c>
      <c r="D15" s="25">
        <f>SUM(D9:D14)</f>
        <v>-13489</v>
      </c>
    </row>
    <row r="16" spans="1:4" x14ac:dyDescent="0.3">
      <c r="A16" s="27" t="s">
        <v>62</v>
      </c>
      <c r="B16" s="28"/>
      <c r="C16" s="32"/>
      <c r="D16" s="32"/>
    </row>
    <row r="17" spans="1:4" x14ac:dyDescent="0.3">
      <c r="A17" s="30" t="s">
        <v>63</v>
      </c>
      <c r="B17" s="26"/>
      <c r="C17" s="25">
        <f>C15</f>
        <v>-160487</v>
      </c>
      <c r="D17" s="25">
        <f>D15</f>
        <v>-13489</v>
      </c>
    </row>
    <row r="18" spans="1:4" x14ac:dyDescent="0.3">
      <c r="A18" s="30" t="s">
        <v>64</v>
      </c>
      <c r="B18" s="26"/>
      <c r="C18" s="32"/>
      <c r="D18" s="32"/>
    </row>
    <row r="19" spans="1:4" x14ac:dyDescent="0.3">
      <c r="A19" s="30" t="s">
        <v>65</v>
      </c>
      <c r="B19" s="26"/>
      <c r="C19" s="25">
        <f>C17</f>
        <v>-160487</v>
      </c>
      <c r="D19" s="25">
        <f>D17</f>
        <v>-13489</v>
      </c>
    </row>
    <row r="22" spans="1:4" x14ac:dyDescent="0.3">
      <c r="A22" s="21" t="s">
        <v>113</v>
      </c>
    </row>
    <row r="23" spans="1:4" x14ac:dyDescent="0.3">
      <c r="A23" s="21"/>
    </row>
    <row r="24" spans="1:4" x14ac:dyDescent="0.3">
      <c r="A24" s="21"/>
    </row>
    <row r="25" spans="1:4" x14ac:dyDescent="0.3">
      <c r="A25" s="21" t="s">
        <v>117</v>
      </c>
      <c r="B25" s="21"/>
      <c r="C25" s="24" t="s">
        <v>106</v>
      </c>
      <c r="D25" s="21" t="s">
        <v>118</v>
      </c>
    </row>
    <row r="26" spans="1:4" x14ac:dyDescent="0.3">
      <c r="A26" s="21"/>
    </row>
    <row r="27" spans="1:4" x14ac:dyDescent="0.3">
      <c r="A27" s="21" t="s">
        <v>103</v>
      </c>
      <c r="B27" s="37" t="s">
        <v>104</v>
      </c>
      <c r="C27" s="37"/>
      <c r="D27" s="21" t="s">
        <v>105</v>
      </c>
    </row>
    <row r="29" spans="1:4" x14ac:dyDescent="0.3">
      <c r="A29" s="23"/>
    </row>
    <row r="30" spans="1:4" x14ac:dyDescent="0.3">
      <c r="A30" s="22"/>
    </row>
  </sheetData>
  <mergeCells count="1">
    <mergeCell ref="B27:C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C4C97-7867-47D5-952D-9676572E2784}">
  <dimension ref="A1:D49"/>
  <sheetViews>
    <sheetView tabSelected="1" topLeftCell="A3" zoomScaleNormal="100" workbookViewId="0">
      <selection activeCell="C39" sqref="C39:C41"/>
    </sheetView>
  </sheetViews>
  <sheetFormatPr defaultRowHeight="14.4" x14ac:dyDescent="0.3"/>
  <cols>
    <col min="1" max="1" width="62.6640625" customWidth="1"/>
    <col min="2" max="2" width="10.88671875" customWidth="1"/>
    <col min="3" max="3" width="14.5546875" customWidth="1"/>
    <col min="4" max="4" width="14.109375" customWidth="1"/>
    <col min="5" max="5" width="29" customWidth="1"/>
  </cols>
  <sheetData>
    <row r="1" spans="1:4" s="36" customFormat="1" x14ac:dyDescent="0.3">
      <c r="A1" s="35" t="s">
        <v>100</v>
      </c>
    </row>
    <row r="2" spans="1:4" s="36" customFormat="1" x14ac:dyDescent="0.3">
      <c r="A2" s="35" t="s">
        <v>108</v>
      </c>
    </row>
    <row r="3" spans="1:4" s="36" customFormat="1" x14ac:dyDescent="0.3">
      <c r="A3" s="35" t="s">
        <v>114</v>
      </c>
    </row>
    <row r="4" spans="1:4" s="36" customFormat="1" x14ac:dyDescent="0.3">
      <c r="A4" s="35" t="s">
        <v>102</v>
      </c>
    </row>
    <row r="6" spans="1:4" ht="48.75" customHeight="1" x14ac:dyDescent="0.3">
      <c r="A6" s="26" t="s">
        <v>124</v>
      </c>
      <c r="B6" s="26" t="s">
        <v>42</v>
      </c>
      <c r="C6" s="26" t="s">
        <v>115</v>
      </c>
      <c r="D6" s="26" t="s">
        <v>119</v>
      </c>
    </row>
    <row r="7" spans="1:4" x14ac:dyDescent="0.3">
      <c r="A7" s="30" t="s">
        <v>67</v>
      </c>
      <c r="B7" s="28"/>
      <c r="C7" s="32"/>
      <c r="D7" s="32"/>
    </row>
    <row r="8" spans="1:4" x14ac:dyDescent="0.3">
      <c r="A8" s="30" t="s">
        <v>68</v>
      </c>
      <c r="B8" s="26"/>
      <c r="C8" s="31">
        <f>SUM(C10:C13)</f>
        <v>112951</v>
      </c>
      <c r="D8" s="31">
        <f>SUM(D10:D13)</f>
        <v>28803</v>
      </c>
    </row>
    <row r="9" spans="1:4" x14ac:dyDescent="0.3">
      <c r="A9" s="34" t="s">
        <v>69</v>
      </c>
      <c r="B9" s="28"/>
      <c r="C9" s="29"/>
      <c r="D9" s="29"/>
    </row>
    <row r="10" spans="1:4" x14ac:dyDescent="0.3">
      <c r="A10" s="27" t="s">
        <v>70</v>
      </c>
      <c r="B10" s="28"/>
      <c r="C10" s="29">
        <v>39071</v>
      </c>
      <c r="D10" s="29">
        <v>25492</v>
      </c>
    </row>
    <row r="11" spans="1:4" x14ac:dyDescent="0.3">
      <c r="A11" s="27" t="s">
        <v>71</v>
      </c>
      <c r="B11" s="28">
        <v>13</v>
      </c>
      <c r="C11" s="29">
        <v>2710</v>
      </c>
      <c r="D11" s="29">
        <v>3252</v>
      </c>
    </row>
    <row r="12" spans="1:4" x14ac:dyDescent="0.3">
      <c r="A12" s="27" t="s">
        <v>72</v>
      </c>
      <c r="B12" s="28"/>
      <c r="C12" s="29">
        <v>6819</v>
      </c>
      <c r="D12" s="29"/>
    </row>
    <row r="13" spans="1:4" x14ac:dyDescent="0.3">
      <c r="A13" s="27" t="s">
        <v>73</v>
      </c>
      <c r="B13" s="28"/>
      <c r="C13" s="29">
        <v>64351</v>
      </c>
      <c r="D13" s="29">
        <v>59</v>
      </c>
    </row>
    <row r="14" spans="1:4" x14ac:dyDescent="0.3">
      <c r="A14" s="30" t="s">
        <v>74</v>
      </c>
      <c r="B14" s="26"/>
      <c r="C14" s="25">
        <f>SUM(C16:C21)</f>
        <v>-1388230</v>
      </c>
      <c r="D14" s="25">
        <f>SUM(D16:D21)</f>
        <v>-26134</v>
      </c>
    </row>
    <row r="15" spans="1:4" x14ac:dyDescent="0.3">
      <c r="A15" s="34" t="s">
        <v>69</v>
      </c>
      <c r="B15" s="28"/>
      <c r="C15" s="29"/>
      <c r="D15" s="29"/>
    </row>
    <row r="16" spans="1:4" x14ac:dyDescent="0.3">
      <c r="A16" s="27" t="s">
        <v>75</v>
      </c>
      <c r="B16" s="28"/>
      <c r="C16" s="15">
        <v>-42429</v>
      </c>
      <c r="D16" s="15">
        <v>-6512</v>
      </c>
    </row>
    <row r="17" spans="1:4" x14ac:dyDescent="0.3">
      <c r="A17" s="27" t="s">
        <v>76</v>
      </c>
      <c r="B17" s="28"/>
      <c r="C17" s="15">
        <v>-2701</v>
      </c>
      <c r="D17" s="15"/>
    </row>
    <row r="18" spans="1:4" x14ac:dyDescent="0.3">
      <c r="A18" s="27" t="s">
        <v>77</v>
      </c>
      <c r="B18" s="28"/>
      <c r="C18" s="15">
        <v>-40004</v>
      </c>
      <c r="D18" s="15">
        <v>-11748</v>
      </c>
    </row>
    <row r="19" spans="1:4" x14ac:dyDescent="0.3">
      <c r="A19" s="27" t="s">
        <v>78</v>
      </c>
      <c r="B19" s="28"/>
      <c r="C19" s="15">
        <v>-19370</v>
      </c>
      <c r="D19" s="15">
        <v>-2472</v>
      </c>
    </row>
    <row r="20" spans="1:4" x14ac:dyDescent="0.3">
      <c r="A20" s="27" t="s">
        <v>79</v>
      </c>
      <c r="B20" s="28"/>
      <c r="C20" s="29"/>
      <c r="D20" s="15">
        <v>-5402</v>
      </c>
    </row>
    <row r="21" spans="1:4" x14ac:dyDescent="0.3">
      <c r="A21" s="27" t="s">
        <v>80</v>
      </c>
      <c r="B21" s="28"/>
      <c r="C21" s="15">
        <f>-1324577+40851</f>
        <v>-1283726</v>
      </c>
      <c r="D21" s="29"/>
    </row>
    <row r="22" spans="1:4" x14ac:dyDescent="0.3">
      <c r="A22" s="30" t="s">
        <v>81</v>
      </c>
      <c r="B22" s="26"/>
      <c r="C22" s="25">
        <f>C14+C8</f>
        <v>-1275279</v>
      </c>
      <c r="D22" s="31">
        <f>D14+D8</f>
        <v>2669</v>
      </c>
    </row>
    <row r="23" spans="1:4" x14ac:dyDescent="0.3">
      <c r="A23" s="30" t="s">
        <v>82</v>
      </c>
      <c r="B23" s="28"/>
      <c r="C23" s="29"/>
      <c r="D23" s="29"/>
    </row>
    <row r="24" spans="1:4" x14ac:dyDescent="0.3">
      <c r="A24" s="30" t="s">
        <v>74</v>
      </c>
      <c r="B24" s="26"/>
      <c r="C24" s="25">
        <f>SUM(C26:C27)</f>
        <v>-3459921</v>
      </c>
      <c r="D24" s="25">
        <f>SUM(D26:D27)</f>
        <v>-10430</v>
      </c>
    </row>
    <row r="25" spans="1:4" x14ac:dyDescent="0.3">
      <c r="A25" s="34" t="s">
        <v>69</v>
      </c>
      <c r="B25" s="28"/>
      <c r="C25" s="29"/>
      <c r="D25" s="29"/>
    </row>
    <row r="26" spans="1:4" ht="24" x14ac:dyDescent="0.3">
      <c r="A26" s="27" t="s">
        <v>83</v>
      </c>
      <c r="B26" s="28" t="s">
        <v>84</v>
      </c>
      <c r="C26" s="15">
        <f>-6571-46739</f>
        <v>-53310</v>
      </c>
      <c r="D26" s="15">
        <v>-10430</v>
      </c>
    </row>
    <row r="27" spans="1:4" x14ac:dyDescent="0.3">
      <c r="A27" s="27" t="s">
        <v>85</v>
      </c>
      <c r="B27" s="28">
        <v>9</v>
      </c>
      <c r="C27" s="15">
        <v>-3406611</v>
      </c>
      <c r="D27" s="15"/>
    </row>
    <row r="28" spans="1:4" x14ac:dyDescent="0.3">
      <c r="A28" s="30" t="s">
        <v>86</v>
      </c>
      <c r="B28" s="26"/>
      <c r="C28" s="25">
        <f>C24</f>
        <v>-3459921</v>
      </c>
      <c r="D28" s="25">
        <f>D24</f>
        <v>-10430</v>
      </c>
    </row>
    <row r="29" spans="1:4" x14ac:dyDescent="0.3">
      <c r="A29" s="30" t="s">
        <v>87</v>
      </c>
      <c r="B29" s="28"/>
      <c r="C29" s="29"/>
      <c r="D29" s="29"/>
    </row>
    <row r="30" spans="1:4" x14ac:dyDescent="0.3">
      <c r="A30" s="30" t="s">
        <v>68</v>
      </c>
      <c r="B30" s="28"/>
      <c r="C30" s="31">
        <v>4730682</v>
      </c>
      <c r="D30" s="31"/>
    </row>
    <row r="31" spans="1:4" x14ac:dyDescent="0.3">
      <c r="A31" s="34" t="s">
        <v>69</v>
      </c>
      <c r="B31" s="28"/>
      <c r="C31" s="29"/>
      <c r="D31" s="29"/>
    </row>
    <row r="32" spans="1:4" x14ac:dyDescent="0.3">
      <c r="A32" s="30" t="s">
        <v>88</v>
      </c>
      <c r="B32" s="28"/>
      <c r="C32" s="29"/>
      <c r="D32" s="29"/>
    </row>
    <row r="33" spans="1:4" x14ac:dyDescent="0.3">
      <c r="A33" s="27" t="s">
        <v>89</v>
      </c>
      <c r="B33" s="28">
        <v>12</v>
      </c>
      <c r="C33" s="29">
        <v>4730682</v>
      </c>
      <c r="D33" s="29"/>
    </row>
    <row r="34" spans="1:4" x14ac:dyDescent="0.3">
      <c r="A34" s="30" t="s">
        <v>74</v>
      </c>
      <c r="B34" s="26"/>
      <c r="C34" s="31"/>
      <c r="D34" s="25">
        <v>-7525</v>
      </c>
    </row>
    <row r="35" spans="1:4" x14ac:dyDescent="0.3">
      <c r="A35" s="34" t="s">
        <v>69</v>
      </c>
      <c r="B35" s="28"/>
      <c r="C35" s="29"/>
      <c r="D35" s="29"/>
    </row>
    <row r="36" spans="1:4" x14ac:dyDescent="0.3">
      <c r="A36" s="27" t="s">
        <v>90</v>
      </c>
      <c r="B36" s="28">
        <v>12</v>
      </c>
      <c r="C36" s="29"/>
      <c r="D36" s="15">
        <v>-7525</v>
      </c>
    </row>
    <row r="37" spans="1:4" x14ac:dyDescent="0.3">
      <c r="A37" s="27" t="s">
        <v>91</v>
      </c>
      <c r="B37" s="28"/>
      <c r="C37" s="29"/>
      <c r="D37" s="15"/>
    </row>
    <row r="38" spans="1:4" x14ac:dyDescent="0.3">
      <c r="A38" s="30" t="s">
        <v>92</v>
      </c>
      <c r="B38" s="26"/>
      <c r="C38" s="31">
        <f>C30-C34</f>
        <v>4730682</v>
      </c>
      <c r="D38" s="25">
        <f>D34</f>
        <v>-7525</v>
      </c>
    </row>
    <row r="39" spans="1:4" x14ac:dyDescent="0.3">
      <c r="A39" s="30" t="s">
        <v>93</v>
      </c>
      <c r="B39" s="26"/>
      <c r="C39" s="25">
        <f>C38+C28+C22</f>
        <v>-4518</v>
      </c>
      <c r="D39" s="25">
        <f>D38+D28+D22</f>
        <v>-15286</v>
      </c>
    </row>
    <row r="40" spans="1:4" ht="22.8" x14ac:dyDescent="0.3">
      <c r="A40" s="30" t="s">
        <v>120</v>
      </c>
      <c r="B40" s="26"/>
      <c r="C40" s="25"/>
      <c r="D40" s="25"/>
    </row>
    <row r="41" spans="1:4" x14ac:dyDescent="0.3">
      <c r="A41" s="30" t="s">
        <v>94</v>
      </c>
      <c r="B41" s="26"/>
      <c r="C41" s="31">
        <v>13177</v>
      </c>
      <c r="D41" s="31">
        <v>22963</v>
      </c>
    </row>
    <row r="42" spans="1:4" x14ac:dyDescent="0.3">
      <c r="A42" s="30" t="s">
        <v>95</v>
      </c>
      <c r="B42" s="26"/>
      <c r="C42" s="31">
        <v>8659</v>
      </c>
      <c r="D42" s="31">
        <f>D41+D39</f>
        <v>7677</v>
      </c>
    </row>
    <row r="44" spans="1:4" x14ac:dyDescent="0.3">
      <c r="A44" s="21" t="s">
        <v>113</v>
      </c>
    </row>
    <row r="45" spans="1:4" x14ac:dyDescent="0.3">
      <c r="A45" s="21"/>
    </row>
    <row r="46" spans="1:4" x14ac:dyDescent="0.3">
      <c r="A46" s="21"/>
    </row>
    <row r="47" spans="1:4" x14ac:dyDescent="0.3">
      <c r="A47" s="21" t="s">
        <v>117</v>
      </c>
      <c r="B47" s="21"/>
      <c r="C47" s="24" t="s">
        <v>106</v>
      </c>
      <c r="D47" s="21" t="s">
        <v>118</v>
      </c>
    </row>
    <row r="48" spans="1:4" x14ac:dyDescent="0.3">
      <c r="A48" s="21"/>
    </row>
    <row r="49" spans="1:4" x14ac:dyDescent="0.3">
      <c r="A49" s="21" t="s">
        <v>103</v>
      </c>
      <c r="B49" s="37" t="s">
        <v>104</v>
      </c>
      <c r="C49" s="37"/>
      <c r="D49" s="21" t="s">
        <v>105</v>
      </c>
    </row>
  </sheetData>
  <mergeCells count="1">
    <mergeCell ref="B49:C49"/>
  </mergeCells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3185D-7911-407D-94C9-2C17D6880DEB}">
  <dimension ref="A1:E23"/>
  <sheetViews>
    <sheetView workbookViewId="0">
      <selection activeCell="A13" sqref="A13:A14"/>
    </sheetView>
  </sheetViews>
  <sheetFormatPr defaultRowHeight="14.4" x14ac:dyDescent="0.3"/>
  <cols>
    <col min="1" max="1" width="26.109375" customWidth="1"/>
    <col min="2" max="2" width="11.88671875" customWidth="1"/>
    <col min="3" max="3" width="14.44140625" customWidth="1"/>
    <col min="4" max="4" width="15.109375" customWidth="1"/>
    <col min="5" max="5" width="17.6640625" customWidth="1"/>
  </cols>
  <sheetData>
    <row r="1" spans="1:5" s="36" customFormat="1" x14ac:dyDescent="0.3">
      <c r="A1" s="35" t="s">
        <v>100</v>
      </c>
    </row>
    <row r="2" spans="1:5" s="36" customFormat="1" x14ac:dyDescent="0.3">
      <c r="A2" s="35" t="s">
        <v>109</v>
      </c>
    </row>
    <row r="3" spans="1:5" s="36" customFormat="1" x14ac:dyDescent="0.3">
      <c r="A3" s="35" t="s">
        <v>114</v>
      </c>
    </row>
    <row r="4" spans="1:5" s="36" customFormat="1" x14ac:dyDescent="0.3">
      <c r="A4" s="35" t="s">
        <v>102</v>
      </c>
    </row>
    <row r="6" spans="1:5" x14ac:dyDescent="0.3">
      <c r="A6" s="38"/>
      <c r="B6" s="39" t="s">
        <v>43</v>
      </c>
      <c r="C6" s="39" t="s">
        <v>25</v>
      </c>
      <c r="D6" s="39" t="s">
        <v>26</v>
      </c>
      <c r="E6" s="39" t="s">
        <v>96</v>
      </c>
    </row>
    <row r="7" spans="1:5" ht="45" customHeight="1" x14ac:dyDescent="0.3">
      <c r="A7" s="38"/>
      <c r="B7" s="39"/>
      <c r="C7" s="39"/>
      <c r="D7" s="39"/>
      <c r="E7" s="39"/>
    </row>
    <row r="8" spans="1:5" x14ac:dyDescent="0.3">
      <c r="A8" s="30" t="s">
        <v>97</v>
      </c>
      <c r="B8" s="31">
        <v>1500000</v>
      </c>
      <c r="C8" s="31">
        <v>25674</v>
      </c>
      <c r="D8" s="25">
        <v>-174740</v>
      </c>
      <c r="E8" s="31">
        <v>1350934</v>
      </c>
    </row>
    <row r="9" spans="1:5" ht="24" x14ac:dyDescent="0.3">
      <c r="A9" s="27" t="s">
        <v>98</v>
      </c>
      <c r="B9" s="29"/>
      <c r="C9" s="29"/>
      <c r="D9" s="15">
        <v>-160486</v>
      </c>
      <c r="E9" s="25">
        <v>-160486</v>
      </c>
    </row>
    <row r="10" spans="1:5" x14ac:dyDescent="0.3">
      <c r="A10" s="30" t="s">
        <v>121</v>
      </c>
      <c r="B10" s="31">
        <v>1500000</v>
      </c>
      <c r="C10" s="31">
        <v>25674</v>
      </c>
      <c r="D10" s="25">
        <f>SUM(D8:D9)</f>
        <v>-335226</v>
      </c>
      <c r="E10" s="31">
        <f>SUM(E8:E9)</f>
        <v>1190448</v>
      </c>
    </row>
    <row r="11" spans="1:5" x14ac:dyDescent="0.3">
      <c r="A11" s="30" t="s">
        <v>99</v>
      </c>
      <c r="B11" s="31">
        <v>1500000</v>
      </c>
      <c r="C11" s="31">
        <v>6817</v>
      </c>
      <c r="D11" s="25">
        <v>-63215</v>
      </c>
      <c r="E11" s="31">
        <v>1443603</v>
      </c>
    </row>
    <row r="12" spans="1:5" ht="24" x14ac:dyDescent="0.3">
      <c r="A12" s="27" t="s">
        <v>98</v>
      </c>
      <c r="B12" s="29"/>
      <c r="C12" s="29"/>
      <c r="D12" s="15">
        <v>-13489</v>
      </c>
      <c r="E12" s="25">
        <v>-13489</v>
      </c>
    </row>
    <row r="13" spans="1:5" x14ac:dyDescent="0.3">
      <c r="A13" s="43" t="s">
        <v>125</v>
      </c>
      <c r="B13" s="40"/>
      <c r="C13" s="40"/>
      <c r="D13" s="41"/>
      <c r="E13" s="42"/>
    </row>
    <row r="14" spans="1:5" x14ac:dyDescent="0.3">
      <c r="A14" s="44"/>
      <c r="B14" s="40"/>
      <c r="C14" s="40"/>
      <c r="D14" s="41"/>
      <c r="E14" s="42"/>
    </row>
    <row r="15" spans="1:5" x14ac:dyDescent="0.3">
      <c r="A15" s="30" t="s">
        <v>122</v>
      </c>
      <c r="B15" s="31">
        <v>1500000</v>
      </c>
      <c r="C15" s="31">
        <v>6817</v>
      </c>
      <c r="D15" s="25">
        <f>SUM(D11:D14)</f>
        <v>-76704</v>
      </c>
      <c r="E15" s="25">
        <f>SUM(E11:E14)</f>
        <v>1430114</v>
      </c>
    </row>
    <row r="18" spans="1:4" x14ac:dyDescent="0.3">
      <c r="A18" s="21" t="s">
        <v>113</v>
      </c>
    </row>
    <row r="19" spans="1:4" x14ac:dyDescent="0.3">
      <c r="A19" s="21"/>
    </row>
    <row r="20" spans="1:4" x14ac:dyDescent="0.3">
      <c r="A20" s="21"/>
    </row>
    <row r="21" spans="1:4" x14ac:dyDescent="0.3">
      <c r="A21" s="21" t="s">
        <v>117</v>
      </c>
      <c r="B21" s="21"/>
      <c r="C21" s="24" t="s">
        <v>106</v>
      </c>
      <c r="D21" s="21" t="s">
        <v>118</v>
      </c>
    </row>
    <row r="22" spans="1:4" x14ac:dyDescent="0.3">
      <c r="A22" s="21"/>
    </row>
    <row r="23" spans="1:4" x14ac:dyDescent="0.3">
      <c r="A23" s="21" t="s">
        <v>103</v>
      </c>
      <c r="B23" s="37" t="s">
        <v>104</v>
      </c>
      <c r="C23" s="37"/>
      <c r="D23" s="21" t="s">
        <v>105</v>
      </c>
    </row>
  </sheetData>
  <mergeCells count="11">
    <mergeCell ref="B23:C23"/>
    <mergeCell ref="A6:A7"/>
    <mergeCell ref="C6:C7"/>
    <mergeCell ref="D6:D7"/>
    <mergeCell ref="E6:E7"/>
    <mergeCell ref="B13:B14"/>
    <mergeCell ref="C13:C14"/>
    <mergeCell ref="D13:D14"/>
    <mergeCell ref="E13:E14"/>
    <mergeCell ref="B6:B7"/>
    <mergeCell ref="A13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</vt:lpstr>
      <vt:lpstr>ОСД</vt:lpstr>
      <vt:lpstr>ДДС</vt:lpstr>
      <vt:lpstr>ОИК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 Радченко</dc:creator>
  <cp:lastModifiedBy>Раиса Радченко</cp:lastModifiedBy>
  <cp:lastPrinted>2024-07-29T07:29:50Z</cp:lastPrinted>
  <dcterms:created xsi:type="dcterms:W3CDTF">2024-05-15T04:02:18Z</dcterms:created>
  <dcterms:modified xsi:type="dcterms:W3CDTF">2024-07-31T11:05:19Z</dcterms:modified>
</cp:coreProperties>
</file>