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80" windowHeight="8835"/>
  </bookViews>
  <sheets>
    <sheet name="Ф-1 " sheetId="9" r:id="rId1"/>
    <sheet name="ф.2" sheetId="10" r:id="rId2"/>
  </sheets>
  <externalReferences>
    <externalReference r:id="rId3"/>
  </externalReferences>
  <definedNames>
    <definedName name="nToch">[1]Параметры!$E$8</definedName>
  </definedNames>
  <calcPr calcId="125725"/>
</workbook>
</file>

<file path=xl/calcChain.xml><?xml version="1.0" encoding="utf-8"?>
<calcChain xmlns="http://schemas.openxmlformats.org/spreadsheetml/2006/main">
  <c r="B21" i="10"/>
  <c r="B19"/>
  <c r="B11"/>
  <c r="B10"/>
  <c r="C41"/>
  <c r="C38"/>
  <c r="C39"/>
  <c r="B38"/>
  <c r="B39"/>
  <c r="B23"/>
  <c r="B17"/>
  <c r="B20"/>
  <c r="B24"/>
  <c r="B26"/>
  <c r="B29"/>
  <c r="B15"/>
  <c r="B12"/>
  <c r="C38" i="9"/>
  <c r="C39"/>
  <c r="C29"/>
  <c r="B38"/>
  <c r="B29"/>
  <c r="B39"/>
  <c r="B21"/>
  <c r="C23" i="10"/>
  <c r="C21"/>
  <c r="C18"/>
  <c r="C17"/>
  <c r="C13"/>
  <c r="C15"/>
  <c r="C11"/>
  <c r="C10"/>
  <c r="C21" i="9"/>
  <c r="C12" i="10"/>
  <c r="C20"/>
  <c r="B40"/>
  <c r="B41"/>
  <c r="C24"/>
  <c r="C26"/>
  <c r="C29"/>
  <c r="C40"/>
</calcChain>
</file>

<file path=xl/sharedStrings.xml><?xml version="1.0" encoding="utf-8"?>
<sst xmlns="http://schemas.openxmlformats.org/spreadsheetml/2006/main" count="86" uniqueCount="77">
  <si>
    <t>Прочие активы</t>
  </si>
  <si>
    <t>Прочие обязательства</t>
  </si>
  <si>
    <t>Дополнительный оплаченный капитал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</si>
  <si>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</si>
  <si>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</si>
  <si>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</si>
  <si>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</si>
  <si>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>(неаудировано)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</si>
  <si>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</si>
  <si>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</si>
  <si>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</si>
  <si>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>Председатель  Правления                                                                                      Орынбаев К. Б.</t>
  </si>
  <si>
    <t xml:space="preserve"> </t>
  </si>
  <si>
    <t>30 сентября 2014 г.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</si>
  <si>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</si>
  <si>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</si>
  <si>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</si>
  <si>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</si>
  <si>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</si>
  <si>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</si>
  <si>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Текущий налоговый актив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</si>
  <si>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</si>
  <si>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</si>
  <si>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</si>
  <si>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</si>
  <si>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</si>
  <si>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</si>
  <si>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</si>
  <si>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</si>
  <si>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</si>
  <si>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</si>
  <si>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</si>
  <si>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</si>
  <si>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</si>
  <si>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</si>
  <si>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</si>
  <si>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</si>
  <si>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</si>
  <si>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31 декабря 2013 г.</t>
  </si>
  <si>
    <t>Главный бухгалтер                                                                                                Филатова А.И.</t>
  </si>
  <si>
    <t xml:space="preserve">(неаудированный)                                                                                                                             </t>
  </si>
  <si>
    <t xml:space="preserve">               по состоянию на 01 октября 2014 года</t>
  </si>
  <si>
    <t xml:space="preserve">Неконсолидированный промежуточный сокращенный отчет о финансовом положении </t>
  </si>
  <si>
    <t>Продолжающаяся деятельность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</si>
  <si>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</si>
  <si>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</si>
  <si>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</si>
  <si>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</si>
  <si>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</si>
  <si>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</si>
  <si>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</si>
  <si>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</si>
  <si>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</si>
  <si>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</si>
  <si>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</si>
  <si>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</si>
  <si>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</si>
  <si>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>Прекращенная деятельность</t>
  </si>
  <si>
    <t>Прибыль (убыток) за год от прекращенной деятельности, за вычетом подоходного налога</t>
  </si>
  <si>
    <t>(Убыток) прибыль за год</t>
  </si>
  <si>
    <t xml:space="preserve">     АО «Нурбанк»</t>
  </si>
  <si>
    <t xml:space="preserve">Прочий совокупный доход </t>
  </si>
  <si>
    <t>Статьи, которые реклассифицированы или могут быть впоследствии реклассифицированы в состав прибыли или убытка: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</si>
  <si>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</si>
  <si>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</si>
  <si>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</si>
  <si>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Убыток от обесценения финансовых активов, имеющихся в наличии для продажи</t>
  </si>
  <si>
    <t>Курсовые разницы при пересчете</t>
  </si>
  <si>
    <t>Всего статей, которые реклассифицированы или могут быть впоследствии реклассифицированы в состав прибыли или убытка</t>
  </si>
  <si>
    <t xml:space="preserve">Прочий совокупный доход за год </t>
  </si>
  <si>
    <t>Всего совокупного (убытка) дохода за год</t>
  </si>
  <si>
    <t>(Убыток) прибыль на обыкновенную акцию (тенге)</t>
  </si>
  <si>
    <t>Инвестиции в дочерние предприятия</t>
  </si>
  <si>
    <t>За девятимесячный период, закончившийся               30 сентября 2014 г. тыс.тенге</t>
  </si>
  <si>
    <t>За девятимесячный период, закончившийся               30 сентября 2013 г. тыс.тенге</t>
  </si>
  <si>
    <r>
      <t>(Убыток) прибыль за год</t>
    </r>
    <r>
      <rPr>
        <b/>
        <sz val="12"/>
        <rFont val="Times New Roman"/>
        <family val="1"/>
        <charset val="204"/>
      </rPr>
      <t xml:space="preserve"> от продолжающейся деятельности</t>
    </r>
  </si>
  <si>
    <t>Неконсолидированный промежуточный сокращенный отчет о прибыли или убытке и прочем совокупном доходе по состоянию на 01 октября 2014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</si>
</sst>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8" formatCode="_(* #,##0.00_);_(* \(#,##0.00\);_(* &quot;-&quot;??_);_(@_)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sz val="10"/>
      <color indexed="0"/>
      <name val="Helv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0"/>
      <name val="Helv"/>
    </font>
    <font>
      <sz val="10"/>
      <name val="Helv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165" fontId="17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9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20" applyNumberFormat="1" applyFont="1" applyFill="1" applyAlignment="1">
      <alignment horizontal="left" vertical="top" wrapText="1"/>
    </xf>
    <xf numFmtId="0" fontId="2" fillId="0" borderId="0" xfId="20" applyNumberFormat="1" applyFont="1" applyFill="1" applyBorder="1" applyAlignment="1">
      <alignment horizontal="center" vertical="top" wrapText="1"/>
    </xf>
    <xf numFmtId="0" fontId="2" fillId="0" borderId="0" xfId="20" applyNumberFormat="1" applyFont="1" applyFill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Alignment="1">
      <alignment horizontal="center" vertical="top" wrapText="1"/>
    </xf>
    <xf numFmtId="3" fontId="2" fillId="0" borderId="0" xfId="20" applyNumberFormat="1" applyFont="1" applyFill="1" applyAlignment="1">
      <alignment horizontal="center" vertical="top" wrapText="1"/>
    </xf>
    <xf numFmtId="0" fontId="11" fillId="0" borderId="0" xfId="19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2" fillId="0" borderId="0" xfId="21" applyNumberFormat="1" applyFont="1" applyFill="1" applyAlignment="1">
      <alignment horizontal="left" vertical="top" wrapText="1"/>
    </xf>
    <xf numFmtId="0" fontId="10" fillId="0" borderId="0" xfId="21" applyFont="1" applyFill="1" applyBorder="1" applyAlignment="1">
      <alignment horizontal="left" vertical="center"/>
    </xf>
    <xf numFmtId="3" fontId="10" fillId="0" borderId="0" xfId="21" applyNumberFormat="1" applyFont="1" applyFill="1" applyBorder="1" applyAlignment="1">
      <alignment horizontal="right" vertical="center"/>
    </xf>
    <xf numFmtId="0" fontId="3" fillId="0" borderId="0" xfId="21" applyFont="1" applyFill="1" applyAlignment="1">
      <alignment horizontal="right" vertical="top" wrapText="1"/>
    </xf>
    <xf numFmtId="4" fontId="2" fillId="0" borderId="0" xfId="21" applyNumberFormat="1" applyFont="1" applyFill="1" applyAlignment="1">
      <alignment horizontal="left" vertical="top" wrapText="1"/>
    </xf>
    <xf numFmtId="0" fontId="2" fillId="0" borderId="0" xfId="21" applyNumberFormat="1" applyFont="1" applyFill="1" applyAlignment="1">
      <alignment horizontal="center" vertical="top" wrapText="1"/>
    </xf>
    <xf numFmtId="4" fontId="2" fillId="0" borderId="0" xfId="21" applyNumberFormat="1" applyFont="1" applyFill="1" applyAlignment="1">
      <alignment horizontal="center" vertical="top" wrapText="1"/>
    </xf>
    <xf numFmtId="3" fontId="2" fillId="0" borderId="0" xfId="21" applyNumberFormat="1" applyFont="1" applyFill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3" fontId="2" fillId="0" borderId="0" xfId="21" applyNumberFormat="1" applyFont="1" applyFill="1" applyAlignment="1">
      <alignment horizontal="right" vertical="top" wrapText="1"/>
    </xf>
    <xf numFmtId="0" fontId="2" fillId="0" borderId="0" xfId="21" applyNumberFormat="1" applyFont="1" applyFill="1" applyBorder="1" applyAlignment="1">
      <alignment horizontal="center" vertical="top" wrapText="1"/>
    </xf>
    <xf numFmtId="0" fontId="7" fillId="0" borderId="0" xfId="21" applyNumberFormat="1" applyFont="1" applyFill="1" applyAlignment="1">
      <alignment horizontal="left" vertical="top" wrapText="1"/>
    </xf>
    <xf numFmtId="4" fontId="2" fillId="0" borderId="0" xfId="21" applyNumberFormat="1" applyFont="1" applyFill="1" applyBorder="1" applyAlignment="1">
      <alignment horizontal="left" vertical="top" wrapText="1"/>
    </xf>
    <xf numFmtId="0" fontId="2" fillId="0" borderId="0" xfId="23" applyNumberFormat="1" applyFont="1" applyFill="1" applyBorder="1" applyAlignment="1">
      <alignment horizontal="left" wrapText="1"/>
    </xf>
    <xf numFmtId="3" fontId="8" fillId="0" borderId="0" xfId="22" applyNumberFormat="1" applyFont="1" applyFill="1" applyBorder="1" applyAlignment="1"/>
    <xf numFmtId="0" fontId="2" fillId="0" borderId="0" xfId="21" applyNumberFormat="1" applyFont="1" applyFill="1" applyBorder="1" applyAlignment="1">
      <alignment horizontal="left" vertical="top" wrapText="1"/>
    </xf>
    <xf numFmtId="0" fontId="8" fillId="0" borderId="0" xfId="23" applyFont="1" applyFill="1" applyBorder="1" applyAlignment="1">
      <alignment horizontal="left"/>
    </xf>
    <xf numFmtId="49" fontId="7" fillId="0" borderId="0" xfId="23" applyNumberFormat="1" applyFont="1" applyFill="1" applyBorder="1" applyAlignment="1">
      <alignment horizontal="left" wrapText="1"/>
    </xf>
    <xf numFmtId="3" fontId="9" fillId="0" borderId="0" xfId="22" applyNumberFormat="1" applyFont="1" applyFill="1" applyBorder="1" applyAlignment="1"/>
    <xf numFmtId="4" fontId="2" fillId="0" borderId="0" xfId="21" applyNumberFormat="1" applyFont="1" applyFill="1" applyBorder="1" applyAlignment="1">
      <alignment vertical="top" wrapText="1"/>
    </xf>
    <xf numFmtId="49" fontId="18" fillId="0" borderId="0" xfId="23" applyNumberFormat="1" applyFont="1" applyFill="1" applyBorder="1" applyAlignment="1">
      <alignment horizontal="left" wrapText="1"/>
    </xf>
    <xf numFmtId="0" fontId="7" fillId="0" borderId="0" xfId="21" applyNumberFormat="1" applyFont="1" applyFill="1" applyBorder="1" applyAlignment="1">
      <alignment horizontal="left" vertical="top" wrapText="1"/>
    </xf>
    <xf numFmtId="0" fontId="5" fillId="0" borderId="0" xfId="23" applyFont="1" applyFill="1" applyBorder="1" applyAlignment="1">
      <alignment horizontal="left" wrapText="1"/>
    </xf>
    <xf numFmtId="3" fontId="5" fillId="0" borderId="0" xfId="22" applyNumberFormat="1" applyFont="1" applyFill="1" applyBorder="1" applyAlignment="1">
      <alignment wrapText="1"/>
    </xf>
    <xf numFmtId="0" fontId="8" fillId="0" borderId="0" xfId="23" applyFont="1" applyFill="1" applyBorder="1" applyAlignment="1">
      <alignment horizontal="left" wrapText="1"/>
    </xf>
    <xf numFmtId="3" fontId="8" fillId="0" borderId="0" xfId="22" applyNumberFormat="1" applyFont="1" applyFill="1" applyBorder="1" applyAlignment="1">
      <alignment wrapText="1"/>
    </xf>
    <xf numFmtId="3" fontId="8" fillId="0" borderId="0" xfId="25" applyNumberFormat="1" applyFont="1" applyFill="1" applyBorder="1" applyAlignment="1"/>
    <xf numFmtId="3" fontId="8" fillId="0" borderId="0" xfId="24" applyNumberFormat="1" applyFont="1" applyFill="1" applyBorder="1" applyAlignment="1"/>
    <xf numFmtId="0" fontId="2" fillId="0" borderId="0" xfId="23" applyFont="1" applyFill="1" applyBorder="1" applyAlignment="1">
      <alignment horizontal="left" wrapText="1"/>
    </xf>
    <xf numFmtId="3" fontId="8" fillId="0" borderId="0" xfId="26" applyNumberFormat="1" applyFont="1" applyFill="1" applyBorder="1" applyAlignment="1"/>
    <xf numFmtId="0" fontId="8" fillId="0" borderId="0" xfId="23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 indent="1"/>
    </xf>
    <xf numFmtId="3" fontId="14" fillId="0" borderId="0" xfId="21" applyNumberFormat="1" applyFont="1" applyFill="1" applyAlignment="1">
      <alignment horizontal="right" vertical="top" wrapText="1"/>
    </xf>
    <xf numFmtId="0" fontId="21" fillId="0" borderId="0" xfId="21" applyFont="1" applyFill="1" applyAlignment="1">
      <alignment horizontal="right" vertical="top" wrapText="1"/>
    </xf>
    <xf numFmtId="0" fontId="21" fillId="0" borderId="0" xfId="0" applyFont="1" applyFill="1" applyBorder="1"/>
    <xf numFmtId="0" fontId="4" fillId="0" borderId="0" xfId="21" applyFont="1" applyFill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0" fontId="12" fillId="0" borderId="0" xfId="21" applyFont="1" applyFill="1" applyBorder="1" applyAlignment="1">
      <alignment horizontal="left" vertical="top" wrapText="1"/>
    </xf>
    <xf numFmtId="3" fontId="4" fillId="0" borderId="0" xfId="21" applyNumberFormat="1" applyFont="1" applyFill="1" applyBorder="1" applyAlignment="1">
      <alignment horizontal="right" vertical="top" wrapText="1"/>
    </xf>
    <xf numFmtId="3" fontId="22" fillId="0" borderId="0" xfId="21" applyNumberFormat="1" applyFont="1" applyFill="1" applyBorder="1" applyAlignment="1">
      <alignment horizontal="right" vertical="top" wrapText="1"/>
    </xf>
    <xf numFmtId="0" fontId="14" fillId="0" borderId="0" xfId="20" applyNumberFormat="1" applyFont="1" applyFill="1" applyAlignment="1">
      <alignment horizontal="left" vertical="top" wrapText="1"/>
    </xf>
    <xf numFmtId="168" fontId="16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20" applyFont="1" applyFill="1" applyAlignment="1">
      <alignment horizontal="left" vertical="top" wrapText="1"/>
    </xf>
    <xf numFmtId="0" fontId="16" fillId="0" borderId="0" xfId="21" applyFont="1" applyFill="1" applyAlignment="1">
      <alignment horizontal="left" vertical="top" wrapText="1"/>
    </xf>
    <xf numFmtId="168" fontId="14" fillId="0" borderId="0" xfId="0" applyNumberFormat="1" applyFont="1" applyFill="1" applyBorder="1" applyAlignment="1" applyProtection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4" fillId="0" borderId="0" xfId="21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4" fillId="0" borderId="0" xfId="22" applyFont="1" applyFill="1" applyAlignment="1">
      <alignment horizontal="center" vertical="top" wrapText="1"/>
    </xf>
    <xf numFmtId="0" fontId="4" fillId="0" borderId="0" xfId="2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23" fillId="0" borderId="0" xfId="20" applyNumberFormat="1" applyFont="1" applyFill="1" applyBorder="1" applyAlignment="1">
      <alignment horizontal="center" vertical="top" wrapText="1"/>
    </xf>
    <xf numFmtId="0" fontId="4" fillId="0" borderId="0" xfId="20" applyFont="1" applyFill="1" applyAlignment="1">
      <alignment horizontal="center" vertical="center" wrapText="1"/>
    </xf>
  </cellXfs>
  <cellStyles count="37">
    <cellStyle name="Comma_TS_300607" xfId="1"/>
    <cellStyle name="Normal 10" xfId="2"/>
    <cellStyle name="Normal 2" xfId="3"/>
    <cellStyle name="Normal_A4. TS Nurbank 2006" xfId="4"/>
    <cellStyle name="Style 1" xfId="5"/>
    <cellStyle name="Обычный" xfId="0" builtinId="0"/>
    <cellStyle name="Обычный 11 2" xfId="6"/>
    <cellStyle name="Обычный 2 10" xfId="7"/>
    <cellStyle name="Обычный 2 2" xfId="8"/>
    <cellStyle name="Обычный 2 3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2 9" xfId="15"/>
    <cellStyle name="Обычный 24" xfId="16"/>
    <cellStyle name="Обычный 26" xfId="17"/>
    <cellStyle name="Обычный 29" xfId="18"/>
    <cellStyle name="Обычный_God_Формы фин.отчетности_BWU_09_11_03" xfId="19"/>
    <cellStyle name="Обычный_Ф1_Ф4new2004НБ" xfId="20"/>
    <cellStyle name="Обычный_Ф1_Ф4new2004НБ 2" xfId="21"/>
    <cellStyle name="Обычный_Ф1_Ф4new2004НБ 4" xfId="22"/>
    <cellStyle name="Обычный_Ф1_Ф4new2004НБ 5" xfId="23"/>
    <cellStyle name="Обычный_Ф1_Ф4new2004НБ 6" xfId="24"/>
    <cellStyle name="Обычный_Ф1_Ф4new2004НБ 7" xfId="25"/>
    <cellStyle name="Обычный_Ф1_Ф4new2004НБ 9" xfId="26"/>
    <cellStyle name="Стиль 1" xfId="27"/>
    <cellStyle name="Финансовый 10" xfId="28"/>
    <cellStyle name="Финансовый 2 2" xfId="29"/>
    <cellStyle name="Финансовый 2 3" xfId="30"/>
    <cellStyle name="Финансовый 2 4" xfId="31"/>
    <cellStyle name="Финансовый 2 5" xfId="32"/>
    <cellStyle name="Финансовый 2 6" xfId="33"/>
    <cellStyle name="Финансовый 2 7" xfId="34"/>
    <cellStyle name="Финансовый 2 8" xfId="35"/>
    <cellStyle name="Финансовый 2 9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2295525</xdr:colOff>
      <xdr:row>1</xdr:row>
      <xdr:rowOff>0</xdr:rowOff>
    </xdr:to>
    <xdr:pic>
      <xdr:nvPicPr>
        <xdr:cNvPr id="103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2295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2095500</xdr:colOff>
      <xdr:row>0</xdr:row>
      <xdr:rowOff>0</xdr:rowOff>
    </xdr:from>
    <xdr:to>
      <xdr:col>0</xdr:col>
      <xdr:colOff>2095500</xdr:colOff>
      <xdr:row>0</xdr:row>
      <xdr:rowOff>0</xdr:rowOff>
    </xdr:to>
    <xdr:sp macro="" textlink="">
      <xdr:nvSpPr>
        <xdr:cNvPr id="11710" name="Line 1"/>
        <xdr:cNvSpPr>
          <a:spLocks noChangeShapeType="1"/>
        </xdr:cNvSpPr>
      </xdr:nvSpPr>
      <xdr:spPr bwMode="auto">
        <a:xfrm flipH="1">
          <a:off x="2095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2095500</xdr:colOff>
      <xdr:row>0</xdr:row>
      <xdr:rowOff>0</xdr:rowOff>
    </xdr:from>
    <xdr:to>
      <xdr:col>0</xdr:col>
      <xdr:colOff>2095500</xdr:colOff>
      <xdr:row>0</xdr:row>
      <xdr:rowOff>0</xdr:rowOff>
    </xdr:to>
    <xdr:sp macro="" textlink="">
      <xdr:nvSpPr>
        <xdr:cNvPr id="11711" name="Line 2"/>
        <xdr:cNvSpPr>
          <a:spLocks noChangeShapeType="1"/>
        </xdr:cNvSpPr>
      </xdr:nvSpPr>
      <xdr:spPr bwMode="auto">
        <a:xfrm flipH="1">
          <a:off x="2095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2095500</xdr:colOff>
      <xdr:row>0</xdr:row>
      <xdr:rowOff>0</xdr:rowOff>
    </xdr:from>
    <xdr:to>
      <xdr:col>0</xdr:col>
      <xdr:colOff>2095500</xdr:colOff>
      <xdr:row>0</xdr:row>
      <xdr:rowOff>0</xdr:rowOff>
    </xdr:to>
    <xdr:sp macro="" textlink="">
      <xdr:nvSpPr>
        <xdr:cNvPr id="11712" name="Line 3"/>
        <xdr:cNvSpPr>
          <a:spLocks noChangeShapeType="1"/>
        </xdr:cNvSpPr>
      </xdr:nvSpPr>
      <xdr:spPr bwMode="auto">
        <a:xfrm flipH="1">
          <a:off x="2095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2095500</xdr:colOff>
      <xdr:row>0</xdr:row>
      <xdr:rowOff>0</xdr:rowOff>
    </xdr:from>
    <xdr:to>
      <xdr:col>0</xdr:col>
      <xdr:colOff>2095500</xdr:colOff>
      <xdr:row>0</xdr:row>
      <xdr:rowOff>0</xdr:rowOff>
    </xdr:to>
    <xdr:sp macro="" textlink="">
      <xdr:nvSpPr>
        <xdr:cNvPr id="11713" name="Line 4"/>
        <xdr:cNvSpPr>
          <a:spLocks noChangeShapeType="1"/>
        </xdr:cNvSpPr>
      </xdr:nvSpPr>
      <xdr:spPr bwMode="auto">
        <a:xfrm flipH="1">
          <a:off x="2095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2295525</xdr:colOff>
      <xdr:row>1</xdr:row>
      <xdr:rowOff>114300</xdr:rowOff>
    </xdr:to>
    <xdr:pic>
      <xdr:nvPicPr>
        <xdr:cNvPr id="117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2295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 refreshError="1">
        <row r="8">
          <cell r="E8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="75" zoomScaleSheetLayoutView="75" workbookViewId="0">
      <selection activeCell="B6" sqref="B6"/>
    </sheetView>
  </sheetViews>
  <sheetFormatPr defaultRowHeight="12.75"/>
  <cols>
    <col min="1" max="1" width="64.85546875" style="11" customWidth="1"/>
    <col min="2" max="2" width="20.7109375" style="21" customWidth="1"/>
    <col min="3" max="3" width="19.42578125" style="14" customWidth="1"/>
    <col min="4" max="4" width="15.28515625" style="11" customWidth="1"/>
    <col min="5" max="5" width="10.7109375" style="11" bestFit="1" customWidth="1"/>
    <col min="6" max="6" width="36.7109375" style="11" customWidth="1"/>
    <col min="7" max="7" width="18.5703125" style="11" customWidth="1"/>
    <col min="8" max="16384" width="9.140625" style="11"/>
  </cols>
  <sheetData>
    <row r="1" spans="1:8" ht="21.75" customHeight="1"/>
    <row r="2" spans="1:8" ht="14.25" customHeight="1"/>
    <row r="3" spans="1:8" ht="21" customHeight="1">
      <c r="A3" s="68" t="s">
        <v>8</v>
      </c>
      <c r="B3" s="44"/>
      <c r="C3" s="45"/>
    </row>
    <row r="4" spans="1:8" ht="15.75" customHeight="1">
      <c r="A4" s="86" t="s">
        <v>42</v>
      </c>
      <c r="B4" s="86"/>
      <c r="C4" s="86"/>
    </row>
    <row r="5" spans="1:8" s="22" customFormat="1" ht="15.75">
      <c r="A5" s="89" t="s">
        <v>41</v>
      </c>
      <c r="B5" s="89"/>
      <c r="C5" s="46"/>
    </row>
    <row r="6" spans="1:8" s="22" customFormat="1" ht="15.75">
      <c r="A6" s="47"/>
      <c r="B6" s="47"/>
      <c r="C6" s="46"/>
    </row>
    <row r="7" spans="1:8" ht="14.25" customHeight="1">
      <c r="A7" s="90" t="s">
        <v>40</v>
      </c>
      <c r="B7" s="90"/>
      <c r="C7" s="90"/>
    </row>
    <row r="8" spans="1:8" ht="30.75" customHeight="1">
      <c r="A8" s="88"/>
      <c r="B8" s="48" t="s">
        <v>13</v>
      </c>
      <c r="C8" s="48" t="s">
        <v>38</v>
      </c>
    </row>
    <row r="9" spans="1:8" s="23" customFormat="1" ht="15.75">
      <c r="A9" s="88"/>
      <c r="B9" s="48" t="s">
        <v>14</v>
      </c>
      <c r="C9" s="48" t="s">
        <v>14</v>
      </c>
    </row>
    <row r="10" spans="1:8" ht="24.75" customHeight="1">
      <c r="A10" s="49" t="s">
        <v>15</v>
      </c>
      <c r="B10" s="50"/>
      <c r="C10" s="51"/>
      <c r="D10" s="18"/>
      <c r="E10" s="24"/>
      <c r="F10" s="25"/>
      <c r="G10" s="26"/>
      <c r="H10" s="27"/>
    </row>
    <row r="11" spans="1:8" ht="15.75">
      <c r="A11" s="61" t="s">
        <v>6</v>
      </c>
      <c r="B11" s="63">
        <v>31105068</v>
      </c>
      <c r="C11" s="64">
        <v>28273494</v>
      </c>
      <c r="D11" s="18"/>
      <c r="E11" s="24"/>
      <c r="F11" s="25"/>
      <c r="G11" s="26"/>
      <c r="H11" s="27"/>
    </row>
    <row r="12" spans="1:8" ht="47.25">
      <c r="A12" s="61" t="s">
        <v>16</v>
      </c>
      <c r="B12" s="63">
        <v>1211954</v>
      </c>
      <c r="C12" s="64">
        <v>1211643</v>
      </c>
      <c r="D12" s="18"/>
      <c r="E12" s="24"/>
      <c r="F12" s="25"/>
      <c r="G12" s="26"/>
      <c r="H12" s="27"/>
    </row>
    <row r="13" spans="1:8" ht="15.75">
      <c r="A13" s="61" t="s">
        <v>17</v>
      </c>
      <c r="B13" s="63">
        <v>35772562</v>
      </c>
      <c r="C13" s="64">
        <v>34369180</v>
      </c>
      <c r="D13" s="18"/>
      <c r="E13" s="24"/>
      <c r="F13" s="28"/>
      <c r="G13" s="26"/>
      <c r="H13" s="27"/>
    </row>
    <row r="14" spans="1:8" ht="15.75">
      <c r="A14" s="61" t="s">
        <v>18</v>
      </c>
      <c r="B14" s="63">
        <v>839961</v>
      </c>
      <c r="C14" s="64">
        <v>785482</v>
      </c>
      <c r="D14" s="18"/>
      <c r="E14" s="24"/>
      <c r="F14" s="28"/>
      <c r="G14" s="26"/>
      <c r="H14" s="27"/>
    </row>
    <row r="15" spans="1:8" ht="21" customHeight="1">
      <c r="A15" s="61" t="s">
        <v>19</v>
      </c>
      <c r="B15" s="63">
        <v>167117550</v>
      </c>
      <c r="C15" s="64">
        <v>150336860</v>
      </c>
      <c r="D15" s="18"/>
      <c r="E15" s="24"/>
      <c r="F15" s="28"/>
      <c r="G15" s="26"/>
      <c r="H15" s="27"/>
    </row>
    <row r="16" spans="1:8" ht="15.75">
      <c r="A16" s="61" t="s">
        <v>20</v>
      </c>
      <c r="B16" s="63">
        <v>99911</v>
      </c>
      <c r="C16" s="64">
        <v>99911</v>
      </c>
      <c r="D16" s="18"/>
      <c r="E16" s="24"/>
      <c r="F16" s="29"/>
      <c r="G16" s="30"/>
      <c r="H16" s="27"/>
    </row>
    <row r="17" spans="1:8" ht="15.75">
      <c r="A17" s="61" t="s">
        <v>21</v>
      </c>
      <c r="B17" s="63">
        <v>3680076</v>
      </c>
      <c r="C17" s="64">
        <v>3871679</v>
      </c>
      <c r="D17" s="18"/>
      <c r="E17" s="31"/>
      <c r="F17" s="32"/>
      <c r="G17" s="26"/>
      <c r="H17" s="27"/>
    </row>
    <row r="18" spans="1:8" ht="15.75">
      <c r="A18" s="61" t="s">
        <v>22</v>
      </c>
      <c r="B18" s="63">
        <v>3614858</v>
      </c>
      <c r="C18" s="64">
        <v>3614858</v>
      </c>
      <c r="D18" s="18"/>
      <c r="E18" s="24"/>
      <c r="F18" s="32"/>
      <c r="G18" s="26"/>
      <c r="H18" s="27"/>
    </row>
    <row r="19" spans="1:8" ht="15.75">
      <c r="A19" s="61" t="s">
        <v>72</v>
      </c>
      <c r="B19" s="63">
        <v>9292751</v>
      </c>
      <c r="C19" s="64">
        <v>7523438</v>
      </c>
      <c r="D19" s="18"/>
      <c r="E19" s="24"/>
      <c r="F19" s="32"/>
      <c r="G19" s="26"/>
      <c r="H19" s="27"/>
    </row>
    <row r="20" spans="1:8" ht="15.75">
      <c r="A20" s="61" t="s">
        <v>0</v>
      </c>
      <c r="B20" s="63">
        <v>39764555</v>
      </c>
      <c r="C20" s="64">
        <v>14295452</v>
      </c>
      <c r="D20" s="18"/>
      <c r="E20" s="24"/>
      <c r="F20" s="25"/>
      <c r="G20" s="26"/>
      <c r="H20" s="27"/>
    </row>
    <row r="21" spans="1:8" ht="17.25" customHeight="1">
      <c r="A21" s="62" t="s">
        <v>23</v>
      </c>
      <c r="B21" s="65">
        <f>SUM(B11:B20)</f>
        <v>292499246</v>
      </c>
      <c r="C21" s="66">
        <f>SUM(C11:C20)</f>
        <v>244381997</v>
      </c>
      <c r="D21" s="18"/>
      <c r="E21" s="24"/>
      <c r="F21" s="25"/>
      <c r="G21" s="26"/>
      <c r="H21" s="27"/>
    </row>
    <row r="22" spans="1:8" s="23" customFormat="1" ht="24" customHeight="1">
      <c r="A22" s="62" t="s">
        <v>24</v>
      </c>
      <c r="B22" s="63"/>
      <c r="C22" s="64"/>
      <c r="D22" s="18"/>
      <c r="E22" s="24"/>
      <c r="F22" s="25"/>
      <c r="G22" s="26"/>
      <c r="H22" s="33"/>
    </row>
    <row r="23" spans="1:8" ht="22.5" customHeight="1">
      <c r="A23" s="61" t="s">
        <v>9</v>
      </c>
      <c r="B23" s="63">
        <v>6300503</v>
      </c>
      <c r="C23" s="64">
        <v>6585642</v>
      </c>
      <c r="D23" s="18"/>
      <c r="E23" s="24"/>
      <c r="F23" s="25"/>
      <c r="G23" s="26"/>
      <c r="H23" s="27"/>
    </row>
    <row r="24" spans="1:8" s="23" customFormat="1" ht="17.25" customHeight="1">
      <c r="A24" s="61" t="s">
        <v>25</v>
      </c>
      <c r="B24" s="64">
        <v>8365472</v>
      </c>
      <c r="C24" s="64">
        <v>1048064</v>
      </c>
      <c r="D24" s="18"/>
      <c r="E24" s="24"/>
      <c r="F24" s="25"/>
      <c r="G24" s="26"/>
      <c r="H24" s="33"/>
    </row>
    <row r="25" spans="1:8" s="23" customFormat="1" ht="17.25" customHeight="1">
      <c r="A25" s="61" t="s">
        <v>26</v>
      </c>
      <c r="B25" s="64">
        <v>183296339</v>
      </c>
      <c r="C25" s="64">
        <v>153007867</v>
      </c>
      <c r="D25" s="18"/>
      <c r="E25" s="24"/>
      <c r="F25" s="25"/>
      <c r="G25" s="26"/>
      <c r="H25" s="33"/>
    </row>
    <row r="26" spans="1:8" ht="18.75" customHeight="1">
      <c r="A26" s="61" t="s">
        <v>27</v>
      </c>
      <c r="B26" s="64">
        <v>34765876</v>
      </c>
      <c r="C26" s="64">
        <v>34700351</v>
      </c>
      <c r="D26" s="18"/>
      <c r="E26" s="24"/>
      <c r="F26" s="34"/>
      <c r="G26" s="35"/>
      <c r="H26" s="27"/>
    </row>
    <row r="27" spans="1:8" ht="18" customHeight="1">
      <c r="A27" s="61" t="s">
        <v>28</v>
      </c>
      <c r="B27" s="64">
        <v>7395490</v>
      </c>
      <c r="C27" s="64">
        <v>7073629</v>
      </c>
      <c r="D27" s="18"/>
      <c r="E27" s="24"/>
      <c r="F27" s="36"/>
      <c r="G27" s="37"/>
      <c r="H27" s="27"/>
    </row>
    <row r="28" spans="1:8" ht="19.5" customHeight="1">
      <c r="A28" s="61" t="s">
        <v>1</v>
      </c>
      <c r="B28" s="64">
        <v>13243183</v>
      </c>
      <c r="C28" s="64">
        <v>4555918</v>
      </c>
      <c r="D28" s="18"/>
      <c r="E28" s="24"/>
      <c r="F28" s="28"/>
      <c r="G28" s="38"/>
      <c r="H28" s="27"/>
    </row>
    <row r="29" spans="1:8" ht="18" customHeight="1">
      <c r="A29" s="62" t="s">
        <v>29</v>
      </c>
      <c r="B29" s="66">
        <f>SUM(B23:B28)</f>
        <v>253366863</v>
      </c>
      <c r="C29" s="66">
        <f>SUM(C23:C28)</f>
        <v>206971471</v>
      </c>
      <c r="D29" s="18"/>
      <c r="E29" s="24"/>
      <c r="F29" s="28"/>
      <c r="G29" s="39"/>
      <c r="H29" s="27"/>
    </row>
    <row r="30" spans="1:8" ht="15.75">
      <c r="A30" s="62" t="s">
        <v>30</v>
      </c>
      <c r="B30" s="66"/>
      <c r="C30" s="66"/>
      <c r="D30" s="18"/>
      <c r="E30" s="24"/>
      <c r="F30" s="40"/>
      <c r="G30" s="26"/>
      <c r="H30" s="27"/>
    </row>
    <row r="31" spans="1:8" ht="20.25" customHeight="1">
      <c r="A31" s="61" t="s">
        <v>31</v>
      </c>
      <c r="B31" s="64">
        <v>127611241</v>
      </c>
      <c r="C31" s="64">
        <v>127611241</v>
      </c>
      <c r="D31" s="18"/>
      <c r="E31" s="24"/>
      <c r="F31" s="25"/>
      <c r="G31" s="26"/>
      <c r="H31" s="27"/>
    </row>
    <row r="32" spans="1:8" s="23" customFormat="1" ht="24.75" customHeight="1">
      <c r="A32" s="61" t="s">
        <v>10</v>
      </c>
      <c r="B32" s="67">
        <v>-11883</v>
      </c>
      <c r="C32" s="67">
        <v>-11883</v>
      </c>
      <c r="D32" s="18"/>
      <c r="E32" s="24"/>
      <c r="F32" s="25"/>
      <c r="G32" s="26"/>
      <c r="H32" s="33"/>
    </row>
    <row r="33" spans="1:8" ht="19.5" customHeight="1">
      <c r="A33" s="61" t="s">
        <v>2</v>
      </c>
      <c r="B33" s="64">
        <v>100</v>
      </c>
      <c r="C33" s="64">
        <v>100</v>
      </c>
      <c r="D33" s="18"/>
      <c r="E33" s="24"/>
      <c r="F33" s="25"/>
      <c r="G33" s="26"/>
      <c r="H33" s="27"/>
    </row>
    <row r="34" spans="1:8" s="23" customFormat="1" ht="20.25" customHeight="1">
      <c r="A34" s="61" t="s">
        <v>32</v>
      </c>
      <c r="B34" s="64">
        <v>4380918</v>
      </c>
      <c r="C34" s="64">
        <v>4380918</v>
      </c>
      <c r="D34" s="18"/>
      <c r="E34" s="24"/>
      <c r="F34" s="25"/>
      <c r="G34" s="26"/>
      <c r="H34" s="33"/>
    </row>
    <row r="35" spans="1:8" ht="23.25" customHeight="1">
      <c r="A35" s="61" t="s">
        <v>33</v>
      </c>
      <c r="B35" s="67">
        <v>-738652</v>
      </c>
      <c r="C35" s="67">
        <v>-767988</v>
      </c>
      <c r="D35" s="18"/>
      <c r="E35" s="24"/>
      <c r="F35" s="25"/>
      <c r="G35" s="26"/>
      <c r="H35" s="27"/>
    </row>
    <row r="36" spans="1:8" ht="23.25" customHeight="1">
      <c r="A36" s="61" t="s">
        <v>34</v>
      </c>
      <c r="B36" s="64">
        <v>959134</v>
      </c>
      <c r="C36" s="64">
        <v>970879</v>
      </c>
      <c r="D36" s="18"/>
      <c r="E36" s="24"/>
      <c r="F36" s="25"/>
      <c r="G36" s="26"/>
      <c r="H36" s="27"/>
    </row>
    <row r="37" spans="1:8" ht="18.75" customHeight="1">
      <c r="A37" s="61" t="s">
        <v>35</v>
      </c>
      <c r="B37" s="67">
        <v>-93068475</v>
      </c>
      <c r="C37" s="67">
        <v>-94772741</v>
      </c>
      <c r="D37" s="18"/>
      <c r="E37" s="24"/>
      <c r="F37" s="36"/>
      <c r="G37" s="37"/>
      <c r="H37" s="27"/>
    </row>
    <row r="38" spans="1:8" ht="18.75" customHeight="1">
      <c r="A38" s="62" t="s">
        <v>36</v>
      </c>
      <c r="B38" s="66">
        <f>SUM(B31:B37)</f>
        <v>39132383</v>
      </c>
      <c r="C38" s="66">
        <f>SUM(C31:C37)</f>
        <v>37410526</v>
      </c>
      <c r="D38" s="18"/>
      <c r="E38" s="24"/>
      <c r="F38" s="41"/>
      <c r="G38" s="26"/>
      <c r="H38" s="27"/>
    </row>
    <row r="39" spans="1:8" ht="18.75" customHeight="1">
      <c r="A39" s="62" t="s">
        <v>37</v>
      </c>
      <c r="B39" s="66">
        <f>SUM(B29+B38)</f>
        <v>292499246</v>
      </c>
      <c r="C39" s="66">
        <f>SUM(C29+C38)</f>
        <v>244381997</v>
      </c>
      <c r="D39" s="18"/>
      <c r="E39" s="24"/>
      <c r="F39" s="41"/>
      <c r="G39" s="26"/>
      <c r="H39" s="27"/>
    </row>
    <row r="40" spans="1:8" s="23" customFormat="1" ht="15.75">
      <c r="A40" s="53"/>
      <c r="B40" s="54"/>
      <c r="C40" s="55">
        <v>0</v>
      </c>
      <c r="E40" s="33"/>
      <c r="F40" s="42"/>
      <c r="G40" s="26"/>
      <c r="H40" s="33"/>
    </row>
    <row r="41" spans="1:8" s="23" customFormat="1" ht="15.75">
      <c r="A41" s="56" t="s">
        <v>12</v>
      </c>
      <c r="B41" s="57" t="s">
        <v>12</v>
      </c>
      <c r="C41" s="55"/>
      <c r="E41" s="33"/>
      <c r="F41" s="34"/>
      <c r="G41" s="35"/>
      <c r="H41" s="33"/>
    </row>
    <row r="42" spans="1:8" s="23" customFormat="1" ht="15.75">
      <c r="A42" s="58" t="s">
        <v>12</v>
      </c>
      <c r="B42" s="57" t="s">
        <v>12</v>
      </c>
      <c r="C42" s="55"/>
      <c r="E42" s="33"/>
      <c r="F42" s="34"/>
      <c r="G42" s="35"/>
      <c r="H42" s="33"/>
    </row>
    <row r="43" spans="1:8" s="23" customFormat="1" ht="15.75">
      <c r="A43" s="59"/>
      <c r="B43" s="60"/>
      <c r="C43" s="55"/>
      <c r="E43" s="33"/>
      <c r="F43" s="34"/>
      <c r="G43" s="35"/>
      <c r="H43" s="33"/>
    </row>
    <row r="44" spans="1:8" ht="15.75">
      <c r="A44" s="91" t="s">
        <v>11</v>
      </c>
      <c r="B44" s="91"/>
      <c r="C44" s="91"/>
      <c r="E44" s="27"/>
      <c r="F44" s="25"/>
      <c r="G44" s="26"/>
      <c r="H44" s="27"/>
    </row>
    <row r="45" spans="1:8" ht="15.75">
      <c r="A45" s="8"/>
      <c r="B45" s="8"/>
      <c r="C45" s="8"/>
      <c r="E45" s="27"/>
      <c r="F45" s="25"/>
      <c r="G45" s="26"/>
      <c r="H45" s="27"/>
    </row>
    <row r="46" spans="1:8" ht="15.75">
      <c r="A46" s="9"/>
      <c r="B46" s="10"/>
      <c r="C46" s="10"/>
      <c r="E46" s="27"/>
      <c r="F46" s="36"/>
      <c r="G46" s="37"/>
      <c r="H46" s="27"/>
    </row>
    <row r="47" spans="1:8" ht="15.75">
      <c r="A47" s="91" t="s">
        <v>39</v>
      </c>
      <c r="B47" s="91"/>
      <c r="C47" s="91"/>
      <c r="E47" s="27"/>
      <c r="F47" s="34"/>
      <c r="G47" s="35"/>
      <c r="H47" s="27"/>
    </row>
    <row r="48" spans="1:8" ht="15.75">
      <c r="A48" s="8"/>
      <c r="B48" s="20"/>
      <c r="C48" s="8"/>
      <c r="E48" s="27"/>
      <c r="F48" s="27"/>
      <c r="G48" s="27"/>
      <c r="H48" s="27"/>
    </row>
    <row r="49" spans="1:8" ht="15.75">
      <c r="A49" s="8"/>
      <c r="B49" s="20"/>
      <c r="C49" s="8"/>
      <c r="E49" s="27"/>
      <c r="F49" s="27"/>
      <c r="G49" s="27"/>
      <c r="H49" s="27"/>
    </row>
    <row r="50" spans="1:8" ht="15.75">
      <c r="A50" s="87" t="s">
        <v>12</v>
      </c>
      <c r="B50" s="87"/>
      <c r="C50" s="87"/>
    </row>
    <row r="51" spans="1:8" ht="14.25">
      <c r="A51" s="12"/>
      <c r="B51" s="13"/>
    </row>
    <row r="52" spans="1:8" ht="14.25">
      <c r="A52" s="12"/>
      <c r="B52" s="13"/>
    </row>
    <row r="53" spans="1:8" ht="14.25">
      <c r="A53" s="12"/>
      <c r="B53" s="13"/>
    </row>
    <row r="54" spans="1:8" s="14" customFormat="1" ht="14.25">
      <c r="A54" s="12"/>
      <c r="B54" s="13"/>
      <c r="D54" s="11"/>
      <c r="E54" s="11"/>
      <c r="F54" s="11"/>
      <c r="G54" s="11"/>
      <c r="H54" s="11"/>
    </row>
    <row r="55" spans="1:8" s="14" customFormat="1" ht="14.25">
      <c r="A55" s="12"/>
      <c r="B55" s="13"/>
      <c r="D55" s="11"/>
      <c r="E55" s="11"/>
      <c r="F55" s="11"/>
      <c r="G55" s="11"/>
      <c r="H55" s="11"/>
    </row>
  </sheetData>
  <mergeCells count="7">
    <mergeCell ref="A4:C4"/>
    <mergeCell ref="A50:C50"/>
    <mergeCell ref="A8:A9"/>
    <mergeCell ref="A5:B5"/>
    <mergeCell ref="A7:C7"/>
    <mergeCell ref="A44:C44"/>
    <mergeCell ref="A47:C47"/>
  </mergeCells>
  <pageMargins left="0.74803149606299213" right="0.74803149606299213" top="0.55118110236220474" bottom="0.62992125984251968" header="0.27559055118110237" footer="0.23622047244094491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4:E49"/>
  <sheetViews>
    <sheetView view="pageBreakPreview" zoomScaleSheetLayoutView="100" workbookViewId="0">
      <selection activeCell="A19" sqref="A19"/>
    </sheetView>
  </sheetViews>
  <sheetFormatPr defaultColWidth="9.28515625" defaultRowHeight="12.75"/>
  <cols>
    <col min="1" max="1" width="55.85546875" style="1" customWidth="1"/>
    <col min="2" max="2" width="21" style="3" customWidth="1"/>
    <col min="3" max="3" width="22" style="3" customWidth="1"/>
    <col min="4" max="16384" width="9.28515625" style="3"/>
  </cols>
  <sheetData>
    <row r="4" spans="1:4" ht="21.75" customHeight="1">
      <c r="A4" s="92" t="s">
        <v>60</v>
      </c>
      <c r="B4" s="92"/>
      <c r="C4" s="92"/>
    </row>
    <row r="5" spans="1:4" s="2" customFormat="1" ht="50.25" customHeight="1">
      <c r="A5" s="93" t="s">
        <v>76</v>
      </c>
      <c r="B5" s="93"/>
      <c r="C5" s="93"/>
    </row>
    <row r="6" spans="1:4" s="2" customFormat="1" ht="14.25">
      <c r="A6" s="4"/>
      <c r="B6" s="69"/>
      <c r="C6" s="70"/>
    </row>
    <row r="7" spans="1:4" s="2" customFormat="1">
      <c r="A7" s="71" t="s">
        <v>7</v>
      </c>
      <c r="B7" s="70"/>
      <c r="C7" s="19" t="s">
        <v>12</v>
      </c>
    </row>
    <row r="8" spans="1:4" ht="54.75" customHeight="1">
      <c r="A8" s="43"/>
      <c r="B8" s="72" t="s">
        <v>73</v>
      </c>
      <c r="C8" s="72" t="s">
        <v>74</v>
      </c>
    </row>
    <row r="9" spans="1:4" ht="15.75">
      <c r="A9" s="76" t="s">
        <v>43</v>
      </c>
      <c r="B9" s="52"/>
      <c r="C9" s="52"/>
      <c r="D9" s="6"/>
    </row>
    <row r="10" spans="1:4" ht="15.75">
      <c r="A10" s="77" t="s">
        <v>3</v>
      </c>
      <c r="B10" s="64">
        <f>15714194+1182621+157194+44142</f>
        <v>17098151</v>
      </c>
      <c r="C10" s="64">
        <f>11121083+1148065+206854+69696</f>
        <v>12545698</v>
      </c>
      <c r="D10" s="6"/>
    </row>
    <row r="11" spans="1:4" s="5" customFormat="1" ht="15.75">
      <c r="A11" s="77" t="s">
        <v>4</v>
      </c>
      <c r="B11" s="81">
        <f>-320469-5937782-2566955-210664</f>
        <v>-9035870</v>
      </c>
      <c r="C11" s="81">
        <f>-433353-5330535-2541425-58691</f>
        <v>-8364004</v>
      </c>
      <c r="D11" s="6"/>
    </row>
    <row r="12" spans="1:4" s="5" customFormat="1" ht="15.75">
      <c r="A12" s="76" t="s">
        <v>5</v>
      </c>
      <c r="B12" s="65">
        <f>SUM(B10:B11)</f>
        <v>8062281</v>
      </c>
      <c r="C12" s="66">
        <f>SUM(C10:C11)</f>
        <v>4181694</v>
      </c>
      <c r="D12" s="6"/>
    </row>
    <row r="13" spans="1:4" s="5" customFormat="1" ht="15.75">
      <c r="A13" s="77" t="s">
        <v>44</v>
      </c>
      <c r="B13" s="63">
        <v>2356201</v>
      </c>
      <c r="C13" s="64">
        <f>2118561</f>
        <v>2118561</v>
      </c>
      <c r="D13" s="6"/>
    </row>
    <row r="14" spans="1:4" ht="15.75">
      <c r="A14" s="77" t="s">
        <v>45</v>
      </c>
      <c r="B14" s="82">
        <v>-364306</v>
      </c>
      <c r="C14" s="81">
        <v>-388833</v>
      </c>
      <c r="D14" s="6"/>
    </row>
    <row r="15" spans="1:4" ht="15.75">
      <c r="A15" s="76" t="s">
        <v>46</v>
      </c>
      <c r="B15" s="65">
        <f>SUM(B13:B14)</f>
        <v>1991895</v>
      </c>
      <c r="C15" s="66">
        <f>SUM(C13:C14)</f>
        <v>1729728</v>
      </c>
      <c r="D15" s="6"/>
    </row>
    <row r="16" spans="1:4" ht="63">
      <c r="A16" s="77" t="s">
        <v>47</v>
      </c>
      <c r="B16" s="63">
        <v>194878</v>
      </c>
      <c r="C16" s="81">
        <v>-34086</v>
      </c>
      <c r="D16" s="6"/>
    </row>
    <row r="17" spans="1:4" ht="15.75">
      <c r="A17" s="78" t="s">
        <v>48</v>
      </c>
      <c r="B17" s="82">
        <f>568279-1152903</f>
        <v>-584624</v>
      </c>
      <c r="C17" s="64">
        <f>263829+377060</f>
        <v>640889</v>
      </c>
      <c r="D17" s="6"/>
    </row>
    <row r="18" spans="1:4" s="5" customFormat="1" ht="31.5">
      <c r="A18" s="77" t="s">
        <v>49</v>
      </c>
      <c r="B18" s="63">
        <v>125711</v>
      </c>
      <c r="C18" s="81">
        <f>-24545</f>
        <v>-24545</v>
      </c>
      <c r="D18" s="6"/>
    </row>
    <row r="19" spans="1:4" s="5" customFormat="1" ht="15.75">
      <c r="A19" s="77" t="s">
        <v>50</v>
      </c>
      <c r="B19" s="63">
        <f>1798+189817</f>
        <v>191615</v>
      </c>
      <c r="C19" s="64">
        <v>111073</v>
      </c>
      <c r="D19" s="6"/>
    </row>
    <row r="20" spans="1:4" ht="15.75">
      <c r="A20" s="76" t="s">
        <v>51</v>
      </c>
      <c r="B20" s="83">
        <f>SUM(B16:B19)</f>
        <v>-72420</v>
      </c>
      <c r="C20" s="66">
        <f>SUM(C16:C19)</f>
        <v>693331</v>
      </c>
      <c r="D20" s="6"/>
    </row>
    <row r="21" spans="1:4" ht="15.75" customHeight="1">
      <c r="A21" s="77" t="s">
        <v>52</v>
      </c>
      <c r="B21" s="82">
        <f>-5145-1435560+151224-245237</f>
        <v>-1534718</v>
      </c>
      <c r="C21" s="81">
        <f>-1218494-108139+270606</f>
        <v>-1056027</v>
      </c>
      <c r="D21" s="6"/>
    </row>
    <row r="22" spans="1:4" ht="15.75">
      <c r="A22" s="77" t="s">
        <v>53</v>
      </c>
      <c r="B22" s="82">
        <v>-3421271</v>
      </c>
      <c r="C22" s="81">
        <v>-2641616</v>
      </c>
      <c r="D22" s="6"/>
    </row>
    <row r="23" spans="1:4" ht="31.5">
      <c r="A23" s="77" t="s">
        <v>54</v>
      </c>
      <c r="B23" s="82">
        <f>-245270-413733-2429800</f>
        <v>-3088803</v>
      </c>
      <c r="C23" s="81">
        <f>-221264-413234-2187346</f>
        <v>-2821844</v>
      </c>
      <c r="D23" s="6"/>
    </row>
    <row r="24" spans="1:4" ht="15.75">
      <c r="A24" s="76" t="s">
        <v>55</v>
      </c>
      <c r="B24" s="65">
        <f>SUM(B12+B15+B20+B21+B22+B23)</f>
        <v>1936964</v>
      </c>
      <c r="C24" s="66">
        <f>SUM(C12+C15+C20+C21+C22+C23)</f>
        <v>85266</v>
      </c>
      <c r="D24" s="6"/>
    </row>
    <row r="25" spans="1:4" ht="15.75">
      <c r="A25" s="77" t="s">
        <v>56</v>
      </c>
      <c r="B25" s="81">
        <v>-269</v>
      </c>
      <c r="C25" s="64">
        <v>8776</v>
      </c>
      <c r="D25" s="6"/>
    </row>
    <row r="26" spans="1:4" ht="31.5">
      <c r="A26" s="79" t="s">
        <v>75</v>
      </c>
      <c r="B26" s="84">
        <f>SUM(B24:B25)</f>
        <v>1936695</v>
      </c>
      <c r="C26" s="66">
        <f>SUM(C24:C25)</f>
        <v>94042</v>
      </c>
      <c r="D26" s="6"/>
    </row>
    <row r="27" spans="1:4" ht="15.75">
      <c r="A27" s="79" t="s">
        <v>57</v>
      </c>
      <c r="B27" s="66"/>
      <c r="C27" s="66"/>
      <c r="D27" s="6"/>
    </row>
    <row r="28" spans="1:4" ht="31.5">
      <c r="A28" s="80" t="s">
        <v>58</v>
      </c>
      <c r="B28" s="64">
        <v>0</v>
      </c>
      <c r="C28" s="64">
        <v>0</v>
      </c>
      <c r="D28" s="6"/>
    </row>
    <row r="29" spans="1:4" ht="15.75">
      <c r="A29" s="79" t="s">
        <v>59</v>
      </c>
      <c r="B29" s="66">
        <f>SUM(B26)</f>
        <v>1936695</v>
      </c>
      <c r="C29" s="66">
        <f>SUM(C26)</f>
        <v>94042</v>
      </c>
      <c r="D29" s="6"/>
    </row>
    <row r="30" spans="1:4" ht="15.75" customHeight="1">
      <c r="A30" s="79"/>
      <c r="B30" s="66"/>
      <c r="C30" s="66"/>
      <c r="D30" s="6"/>
    </row>
    <row r="31" spans="1:4" s="5" customFormat="1" ht="15.75">
      <c r="A31" s="76" t="s">
        <v>61</v>
      </c>
      <c r="B31" s="64"/>
      <c r="C31" s="64"/>
      <c r="D31" s="6"/>
    </row>
    <row r="32" spans="1:4" ht="47.25">
      <c r="A32" s="77" t="s">
        <v>62</v>
      </c>
      <c r="B32" s="64"/>
      <c r="C32" s="64"/>
      <c r="D32" s="6"/>
    </row>
    <row r="33" spans="1:5" s="5" customFormat="1" ht="31.5">
      <c r="A33" s="77" t="s">
        <v>63</v>
      </c>
      <c r="B33" s="64"/>
      <c r="C33" s="64"/>
      <c r="D33" s="6"/>
    </row>
    <row r="34" spans="1:5" ht="15.75">
      <c r="A34" s="77" t="s">
        <v>64</v>
      </c>
      <c r="B34" s="64">
        <v>170624</v>
      </c>
      <c r="C34" s="64">
        <v>91</v>
      </c>
      <c r="D34" s="6"/>
    </row>
    <row r="35" spans="1:5" ht="31.5">
      <c r="A35" s="77" t="s">
        <v>65</v>
      </c>
      <c r="B35" s="81">
        <v>-141288</v>
      </c>
      <c r="C35" s="81">
        <v>-115035</v>
      </c>
      <c r="D35" s="6"/>
    </row>
    <row r="36" spans="1:5" s="5" customFormat="1" ht="31.5">
      <c r="A36" s="77" t="s">
        <v>66</v>
      </c>
      <c r="B36" s="64"/>
      <c r="C36" s="64"/>
      <c r="D36" s="6"/>
    </row>
    <row r="37" spans="1:5" ht="15.75">
      <c r="A37" s="77" t="s">
        <v>67</v>
      </c>
      <c r="B37" s="64"/>
      <c r="C37" s="64"/>
      <c r="D37" s="6"/>
    </row>
    <row r="38" spans="1:5" s="5" customFormat="1" ht="47.25">
      <c r="A38" s="77" t="s">
        <v>68</v>
      </c>
      <c r="B38" s="66">
        <f>SUM(B32:B37)</f>
        <v>29336</v>
      </c>
      <c r="C38" s="66">
        <f>SUM(C34:C37)</f>
        <v>-114944</v>
      </c>
      <c r="D38" s="6"/>
    </row>
    <row r="39" spans="1:5" ht="15.75" customHeight="1">
      <c r="A39" s="76" t="s">
        <v>69</v>
      </c>
      <c r="B39" s="66">
        <f>SUM(B38)</f>
        <v>29336</v>
      </c>
      <c r="C39" s="66">
        <f>SUM(C38)</f>
        <v>-114944</v>
      </c>
      <c r="D39" s="6"/>
    </row>
    <row r="40" spans="1:5" ht="15.75" customHeight="1">
      <c r="A40" s="76" t="s">
        <v>70</v>
      </c>
      <c r="B40" s="66">
        <f>SUM(B29+B39)</f>
        <v>1966031</v>
      </c>
      <c r="C40" s="66">
        <f>SUM(C29+C39)</f>
        <v>-20902</v>
      </c>
      <c r="D40" s="6"/>
    </row>
    <row r="41" spans="1:5" s="5" customFormat="1" ht="15.75">
      <c r="A41" s="77" t="s">
        <v>71</v>
      </c>
      <c r="B41" s="85">
        <f>B29/10526030*1000</f>
        <v>183.99102035620268</v>
      </c>
      <c r="C41" s="85">
        <f>94042/10526030*1000</f>
        <v>8.9342325644141241</v>
      </c>
      <c r="D41" s="6"/>
    </row>
    <row r="42" spans="1:5" s="1" customFormat="1" ht="15.75">
      <c r="A42" s="73"/>
      <c r="B42" s="73"/>
      <c r="C42" s="73"/>
    </row>
    <row r="43" spans="1:5" s="7" customFormat="1" ht="15.75">
      <c r="A43" s="74"/>
      <c r="B43" s="75"/>
      <c r="C43" s="75"/>
    </row>
    <row r="44" spans="1:5" s="11" customFormat="1" ht="15.75">
      <c r="A44" s="91" t="s">
        <v>11</v>
      </c>
      <c r="B44" s="91"/>
      <c r="C44" s="91"/>
    </row>
    <row r="45" spans="1:5" s="11" customFormat="1" ht="15.75">
      <c r="A45" s="8"/>
      <c r="B45" s="8"/>
      <c r="C45" s="8"/>
    </row>
    <row r="46" spans="1:5" s="11" customFormat="1" ht="15.75">
      <c r="A46" s="91" t="s">
        <v>39</v>
      </c>
      <c r="B46" s="91"/>
      <c r="C46" s="91"/>
      <c r="E46" s="15"/>
    </row>
    <row r="47" spans="1:5" s="11" customFormat="1" ht="15.75">
      <c r="A47" s="8"/>
      <c r="B47" s="20"/>
      <c r="C47" s="8"/>
      <c r="E47" s="15"/>
    </row>
    <row r="48" spans="1:5" s="16" customFormat="1" ht="19.5" customHeight="1">
      <c r="A48" s="8"/>
      <c r="B48" s="20"/>
      <c r="C48" s="8"/>
      <c r="E48" s="17"/>
    </row>
    <row r="49" spans="1:3" ht="15.75">
      <c r="A49" s="87" t="s">
        <v>12</v>
      </c>
      <c r="B49" s="87"/>
      <c r="C49" s="87"/>
    </row>
  </sheetData>
  <mergeCells count="5">
    <mergeCell ref="A4:C4"/>
    <mergeCell ref="A5:C5"/>
    <mergeCell ref="A44:C44"/>
    <mergeCell ref="A46:C46"/>
    <mergeCell ref="A49:C49"/>
  </mergeCells>
  <pageMargins left="0.75" right="0.75" top="1" bottom="1" header="0.5" footer="0.5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Ф-1 </vt:lpstr>
      <vt:lpstr>ф.2</vt:lpstr>
    </vt:vector>
  </TitlesOfParts>
  <Company>NURBANK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Tulegenova</dc:creator>
  <cp:lastModifiedBy>ABolatkyzy</cp:lastModifiedBy>
  <cp:lastPrinted>2014-10-13T08:53:37Z</cp:lastPrinted>
  <dcterms:created xsi:type="dcterms:W3CDTF">2009-05-05T06:44:20Z</dcterms:created>
  <dcterms:modified xsi:type="dcterms:W3CDTF">2014-10-13T10:51:35Z</dcterms:modified>
</cp:coreProperties>
</file>