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ф.1" sheetId="1" r:id="rId1"/>
    <sheet name="ф.2" sheetId="2" r:id="rId2"/>
    <sheet name="ф.3" sheetId="3" r:id="rId3"/>
    <sheet name="ф.4 " sheetId="4" r:id="rId4"/>
  </sheets>
  <definedNames>
    <definedName name="_xlfn.BAHTTEXT" hidden="1">#NAME?</definedName>
    <definedName name="_xlnm.Print_Area" localSheetId="0">'ф.1'!$A$1:$C$58</definedName>
    <definedName name="_xlnm.Print_Area" localSheetId="1">'ф.2'!$A$1:$C$67</definedName>
    <definedName name="_xlnm.Print_Area" localSheetId="2">'ф.3'!$A$1:$C$63</definedName>
    <definedName name="_xlnm.Print_Area" localSheetId="3">'ф.4 '!$A$1:$K$33</definedName>
  </definedNames>
  <calcPr fullCalcOnLoad="1"/>
</workbook>
</file>

<file path=xl/sharedStrings.xml><?xml version="1.0" encoding="utf-8"?>
<sst xmlns="http://schemas.openxmlformats.org/spreadsheetml/2006/main" count="205" uniqueCount="141">
  <si>
    <t>Выпущенные долговые ценные бумаги</t>
  </si>
  <si>
    <t>Активы</t>
  </si>
  <si>
    <t>Средства в кредитных учреждениях</t>
  </si>
  <si>
    <t xml:space="preserve">Основные средства </t>
  </si>
  <si>
    <t>Прочие активы</t>
  </si>
  <si>
    <t>Обязательства</t>
  </si>
  <si>
    <t>Средства кредитных учреждений</t>
  </si>
  <si>
    <t>Средства клиентов</t>
  </si>
  <si>
    <t>Прочие обязательства</t>
  </si>
  <si>
    <t xml:space="preserve">               -простые акции</t>
  </si>
  <si>
    <t xml:space="preserve">               -привилегированные акции</t>
  </si>
  <si>
    <t xml:space="preserve">АО "Нурбанк" </t>
  </si>
  <si>
    <t>Уставный капитал - простые акции</t>
  </si>
  <si>
    <t>Уставный капитал - привилегированные акции</t>
  </si>
  <si>
    <t>Дополнительный оплаченный капитал</t>
  </si>
  <si>
    <t>Итого</t>
  </si>
  <si>
    <t>Выкуп собственных акций</t>
  </si>
  <si>
    <r>
      <t>Денежные потоки  от операционной деятельности</t>
    </r>
    <r>
      <rPr>
        <b/>
        <sz val="10"/>
        <rFont val="Times New Roman"/>
        <family val="1"/>
      </rPr>
      <t>:</t>
    </r>
  </si>
  <si>
    <t>Проценты полученные</t>
  </si>
  <si>
    <t>Проценты уплаченные</t>
  </si>
  <si>
    <t>Денежные  потоки от инвестиционной деятельности:</t>
  </si>
  <si>
    <t>Приобретение основных средств</t>
  </si>
  <si>
    <t>-</t>
  </si>
  <si>
    <t>Денежные потоки от финансовой деятельности:</t>
  </si>
  <si>
    <t>Влияние изменений обменных курсов на денежные средства и их эквиваленты</t>
  </si>
  <si>
    <t xml:space="preserve">                Консолидированный отчет о движении денежных средств</t>
  </si>
  <si>
    <t>Итого капитала</t>
  </si>
  <si>
    <t>Торговые ценные бумаги</t>
  </si>
  <si>
    <t>Средства Правительства</t>
  </si>
  <si>
    <t>Консолидированный отчет  об изменениях в  капитале</t>
  </si>
  <si>
    <t>Доля в денежных средствах приобретенных дочерних организаций</t>
  </si>
  <si>
    <t>Средства в кредитных организациях</t>
  </si>
  <si>
    <t>Чистое расходование денежных средств в инвестиционной деятельности</t>
  </si>
  <si>
    <t>Процентные доходы</t>
  </si>
  <si>
    <t>Процентные расходы</t>
  </si>
  <si>
    <t>Чистый процентный доход</t>
  </si>
  <si>
    <t>Расходы  на персонал</t>
  </si>
  <si>
    <t>Прочие операционные расходы</t>
  </si>
  <si>
    <t>Непроцентные расходы</t>
  </si>
  <si>
    <t>Денежные средства и их эквиваленты</t>
  </si>
  <si>
    <t>Капитал</t>
  </si>
  <si>
    <t>Дополнительный  оплаченный капитал</t>
  </si>
  <si>
    <t>Прочие резервы</t>
  </si>
  <si>
    <t>Итого капитала, приходящегося на акционеров Банка</t>
  </si>
  <si>
    <t>Неконтрольные доли участия</t>
  </si>
  <si>
    <t>Амортизация фонда переоценки, за вычетом налогов</t>
  </si>
  <si>
    <t xml:space="preserve">                                                      АО «Нурбанк»</t>
  </si>
  <si>
    <t xml:space="preserve">                                Консолидированный отчет о прибылях  и убытках</t>
  </si>
  <si>
    <t xml:space="preserve">               -торговые операции</t>
  </si>
  <si>
    <t xml:space="preserve">               -переоценка валютных статей</t>
  </si>
  <si>
    <t xml:space="preserve">                                Консолидированный отчет о финансовом положении</t>
  </si>
  <si>
    <t xml:space="preserve">                                                              АО «Нурбанк»</t>
  </si>
  <si>
    <t>Балансовая стоимость одной простой акции</t>
  </si>
  <si>
    <t>Балансовая стоимость одной привилегированной акции</t>
  </si>
  <si>
    <t>Кредиты  клиентам</t>
  </si>
  <si>
    <t>Активы по текущему подоходному налогу</t>
  </si>
  <si>
    <t>Активы по отсроченному подоходному налогу</t>
  </si>
  <si>
    <t xml:space="preserve">Итого активы </t>
  </si>
  <si>
    <t xml:space="preserve">Итого обязательства </t>
  </si>
  <si>
    <t xml:space="preserve">              - собственные выкупленные акции</t>
  </si>
  <si>
    <t>Накопленный дефицит</t>
  </si>
  <si>
    <t>Итого капитал</t>
  </si>
  <si>
    <t>Итого капитал и обязательства</t>
  </si>
  <si>
    <t>Кредиты клиентам</t>
  </si>
  <si>
    <t xml:space="preserve">Чистый процентный доход/(убыток) после резерва под обесценение </t>
  </si>
  <si>
    <t>Чистые комиссионные доходы и сборы</t>
  </si>
  <si>
    <t>Чистые расходы по операциям с торговыми ценными бумагами</t>
  </si>
  <si>
    <t>Чистые доходы/(расходы) по операциям в иностранной валюте:</t>
  </si>
  <si>
    <t>Чистые(убытки)/доходы от страховой деятельности</t>
  </si>
  <si>
    <t>Убытки по займам с пересмотренными условиями</t>
  </si>
  <si>
    <t>Прочие  доходы</t>
  </si>
  <si>
    <t>Прочие непроцентные расходы</t>
  </si>
  <si>
    <t>Прибыль/(убыток) до расходов по подоходному налогу</t>
  </si>
  <si>
    <t>(Расходы)/Льгота  по подоходному налогу</t>
  </si>
  <si>
    <t>Прибыль/(убыток) за период</t>
  </si>
  <si>
    <t>Реализованные доходы за вычетом  расходов по операциям с иностранной валютой</t>
  </si>
  <si>
    <t>Комиссионные и сборы  полученные</t>
  </si>
  <si>
    <t>Комиссионные и сборы  уплаченные</t>
  </si>
  <si>
    <t>Расходы на персонал, выплаченные</t>
  </si>
  <si>
    <t>Операционные расходы,выплаченные</t>
  </si>
  <si>
    <t>Прочие операционные расходы выплаченные</t>
  </si>
  <si>
    <t>Чистые денежные потоки от операционной деятельности до подоходного налога</t>
  </si>
  <si>
    <t>Подоходный  налог  уплаченный</t>
  </si>
  <si>
    <t>Приобретение инвестиционных ценных бумаг,имеющихся в наличии для продажи</t>
  </si>
  <si>
    <t>Продажа инвестиционных ценных бумаг,имеющихся в наличии для продажи</t>
  </si>
  <si>
    <t>Погашение ценных бумаг, удерживаемых до погашения</t>
  </si>
  <si>
    <t>Поступления от реализации основных средств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</si>
  <si>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</si>
  <si>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</si>
  <si>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Уставный капитал</t>
  </si>
  <si>
    <t xml:space="preserve">Поступление /(расходование) денежных средств в операционной деятельности до изменений в операционных активах и обязательствах </t>
  </si>
  <si>
    <t>Чистое (увеличение)/ уменьшение операционных активов:</t>
  </si>
  <si>
    <t>Переводы</t>
  </si>
  <si>
    <t>Итого совокупный доход за период</t>
  </si>
  <si>
    <t>Собственные акции, выкупленные у акционеров - простые акции</t>
  </si>
  <si>
    <t>Собственные акции, выкупленные у акционеров- привилегированные акции</t>
  </si>
  <si>
    <t>Чистое увеличение/(уменьшение) операционных обязательств:</t>
  </si>
  <si>
    <t>в тыс.тенге</t>
  </si>
  <si>
    <t xml:space="preserve"> в тыс.тенге</t>
  </si>
  <si>
    <t>На 01 января 2012 года</t>
  </si>
  <si>
    <t>Средневзвешенное количество участвующих акций для расчета базового и разводненного дохода на акцию</t>
  </si>
  <si>
    <t>Базовый доход на акцию</t>
  </si>
  <si>
    <t xml:space="preserve"> 01.01.2013г</t>
  </si>
  <si>
    <t>Износ и амортизация</t>
  </si>
  <si>
    <t>Налоги, помимо подоходного налога</t>
  </si>
  <si>
    <t>Чистый доход</t>
  </si>
  <si>
    <t>(неаудировано)</t>
  </si>
  <si>
    <t>На 01 января 2013 года</t>
  </si>
  <si>
    <t xml:space="preserve">Председатель  Правления                                                                                           </t>
  </si>
  <si>
    <t>Орынбаев К. Б.</t>
  </si>
  <si>
    <t xml:space="preserve">Главный бухгалтер                                                                                              </t>
  </si>
  <si>
    <t>Денежные средства и их эквиваленты на 1 января</t>
  </si>
  <si>
    <t>Чистое поступление денежных средств от операционной деятельноcти</t>
  </si>
  <si>
    <t>Резервы</t>
  </si>
  <si>
    <t>Сулейманова Г. А.</t>
  </si>
  <si>
    <t xml:space="preserve">                              АО «Нурбанк»</t>
  </si>
  <si>
    <t>Выбытие резервов страхования</t>
  </si>
  <si>
    <t xml:space="preserve"> 01.10.2013г</t>
  </si>
  <si>
    <t>по состоянию на 01 октября  2013 года</t>
  </si>
  <si>
    <t>удерживаемые до погашения</t>
  </si>
  <si>
    <t>Исполнитель                        Игликова А.М.</t>
  </si>
  <si>
    <t>Займы</t>
  </si>
  <si>
    <t>Ценные бумаги, годные для продажи</t>
  </si>
  <si>
    <t>Вклады в других банках</t>
  </si>
  <si>
    <t>Ценные бумаги, удерживаемые до погашения</t>
  </si>
  <si>
    <t>Приходящийся на:</t>
  </si>
  <si>
    <t xml:space="preserve">    акционеров Банка</t>
  </si>
  <si>
    <t xml:space="preserve">    неконтрольные доли участия</t>
  </si>
  <si>
    <t>На 30 сентября 2013 года</t>
  </si>
  <si>
    <t>На 30 сентября  2012 года</t>
  </si>
  <si>
    <t>Чистое увеличение / (уменьшение)  в денежных средствах и их эквивалентах</t>
  </si>
  <si>
    <t xml:space="preserve"> 01.10.2012г</t>
  </si>
  <si>
    <t>Продажа собственных акций</t>
  </si>
  <si>
    <t>Погашение/выкуп долговых ценных бумаг</t>
  </si>
  <si>
    <t>имеющиеся в наличии для продажи</t>
  </si>
  <si>
    <t>Инвестиционные ценные бумаги:</t>
  </si>
  <si>
    <t>Чистые расходы/(доходы) по операциям с инвестиционными ценными бумагами, имеющимися в наличии для продажи</t>
  </si>
  <si>
    <t>Восстановление резерва/(резерв на обесценение) по прочим акивам</t>
  </si>
  <si>
    <t>Поступления от выпуска долговых ценных бумаг</t>
  </si>
  <si>
    <t>Денежные средства и их эквиваленты на 30 сентября</t>
  </si>
  <si>
    <t>Восстановление резерва/(резерв на обесценение) по акитвам, по которым начисляется вознаграждение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</si>
</sst>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8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8.5"/>
      <color indexed="8"/>
      <name val="MS Sans Serif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b/>
      <sz val="10"/>
      <name val="Times"/>
      <family val="1"/>
    </font>
    <font>
      <sz val="11"/>
      <name val="Arial Cyr"/>
      <family val="0"/>
    </font>
    <font>
      <sz val="11"/>
      <color indexed="9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9.5"/>
      <name val="Garamond"/>
      <family val="1"/>
    </font>
    <font>
      <sz val="10"/>
      <name val="Arial"/>
      <family val="2"/>
    </font>
    <font>
      <b/>
      <sz val="8.5"/>
      <name val="MS Sans Serif"/>
      <family val="2"/>
    </font>
    <font>
      <i/>
      <sz val="10"/>
      <name val="Times New Roman"/>
      <family val="1"/>
    </font>
    <font>
      <b/>
      <sz val="10"/>
      <name val="Helv"/>
      <family val="0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33" borderId="0" xfId="54" applyNumberFormat="1" applyFont="1" applyFill="1" applyBorder="1" applyAlignment="1">
      <alignment horizontal="center" vertical="top" wrapText="1"/>
      <protection/>
    </xf>
    <xf numFmtId="0" fontId="1" fillId="33" borderId="0" xfId="54" applyNumberFormat="1" applyFont="1" applyFill="1" applyAlignment="1">
      <alignment horizontal="center" vertical="top" wrapText="1"/>
      <protection/>
    </xf>
    <xf numFmtId="0" fontId="9" fillId="33" borderId="0" xfId="54" applyNumberFormat="1" applyFont="1" applyFill="1" applyAlignment="1">
      <alignment horizontal="center" vertical="top" wrapText="1"/>
      <protection/>
    </xf>
    <xf numFmtId="0" fontId="1" fillId="33" borderId="0" xfId="54" applyNumberFormat="1" applyFont="1" applyFill="1" applyAlignment="1">
      <alignment horizontal="left" vertical="top" wrapText="1"/>
      <protection/>
    </xf>
    <xf numFmtId="0" fontId="9" fillId="33" borderId="0" xfId="54" applyNumberFormat="1" applyFont="1" applyFill="1" applyAlignment="1">
      <alignment horizontal="left" vertical="top" wrapText="1"/>
      <protection/>
    </xf>
    <xf numFmtId="0" fontId="1" fillId="33" borderId="0" xfId="53" applyFont="1" applyFill="1" applyAlignment="1">
      <alignment horizontal="left" vertical="top"/>
      <protection/>
    </xf>
    <xf numFmtId="3" fontId="1" fillId="33" borderId="0" xfId="54" applyNumberFormat="1" applyFont="1" applyFill="1" applyAlignment="1">
      <alignment horizontal="center" vertical="top" wrapText="1"/>
      <protection/>
    </xf>
    <xf numFmtId="0" fontId="18" fillId="0" borderId="0" xfId="0" applyFont="1" applyFill="1" applyAlignment="1">
      <alignment/>
    </xf>
    <xf numFmtId="0" fontId="23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wrapText="1" indent="1"/>
    </xf>
    <xf numFmtId="3" fontId="3" fillId="0" borderId="11" xfId="0" applyNumberFormat="1" applyFont="1" applyFill="1" applyBorder="1" applyAlignment="1">
      <alignment wrapText="1"/>
    </xf>
    <xf numFmtId="164" fontId="3" fillId="0" borderId="11" xfId="54" applyNumberFormat="1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164" fontId="23" fillId="0" borderId="11" xfId="54" applyNumberFormat="1" applyFont="1" applyFill="1" applyBorder="1" applyAlignment="1">
      <alignment horizontal="right" wrapText="1"/>
      <protection/>
    </xf>
    <xf numFmtId="164" fontId="18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 wrapText="1" indent="1"/>
    </xf>
    <xf numFmtId="0" fontId="1" fillId="0" borderId="0" xfId="54" applyNumberFormat="1" applyFont="1" applyFill="1" applyAlignment="1">
      <alignment horizontal="left" vertical="top" wrapText="1"/>
      <protection/>
    </xf>
    <xf numFmtId="168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54" applyNumberFormat="1" applyFont="1" applyFill="1" applyAlignment="1">
      <alignment horizontal="right" vertical="top" wrapText="1"/>
      <protection/>
    </xf>
    <xf numFmtId="0" fontId="10" fillId="0" borderId="0" xfId="54" applyFont="1" applyFill="1" applyAlignment="1">
      <alignment horizontal="left" vertical="top" wrapText="1"/>
      <protection/>
    </xf>
    <xf numFmtId="0" fontId="9" fillId="0" borderId="0" xfId="54" applyNumberFormat="1" applyFont="1" applyFill="1" applyAlignment="1">
      <alignment horizontal="left" vertical="top" wrapText="1"/>
      <protection/>
    </xf>
    <xf numFmtId="0" fontId="1" fillId="0" borderId="0" xfId="54" applyNumberFormat="1" applyFont="1" applyFill="1" applyBorder="1" applyAlignment="1">
      <alignment horizontal="left" vertical="top" wrapText="1"/>
      <protection/>
    </xf>
    <xf numFmtId="0" fontId="1" fillId="0" borderId="0" xfId="54" applyNumberFormat="1" applyFont="1" applyFill="1" applyBorder="1" applyAlignment="1">
      <alignment horizontal="center" vertical="top" wrapText="1"/>
      <protection/>
    </xf>
    <xf numFmtId="0" fontId="2" fillId="0" borderId="0" xfId="54" applyNumberFormat="1" applyFont="1" applyFill="1" applyBorder="1" applyAlignment="1">
      <alignment horizontal="center" vertical="top" wrapText="1"/>
      <protection/>
    </xf>
    <xf numFmtId="0" fontId="1" fillId="0" borderId="0" xfId="54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>
      <alignment horizontal="right" wrapText="1"/>
    </xf>
    <xf numFmtId="0" fontId="9" fillId="0" borderId="0" xfId="54" applyNumberFormat="1" applyFont="1" applyFill="1" applyAlignment="1">
      <alignment horizontal="center" vertical="top" wrapText="1"/>
      <protection/>
    </xf>
    <xf numFmtId="3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0" xfId="54" applyNumberFormat="1" applyFont="1" applyFill="1" applyAlignment="1">
      <alignment horizontal="center" vertical="top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wrapText="1"/>
      <protection/>
    </xf>
    <xf numFmtId="164" fontId="10" fillId="0" borderId="13" xfId="0" applyNumberFormat="1" applyFont="1" applyFill="1" applyBorder="1" applyAlignment="1" applyProtection="1">
      <alignment horizontal="right" vertical="center" wrapText="1"/>
      <protection/>
    </xf>
    <xf numFmtId="164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>
      <alignment horizontal="right" wrapText="1"/>
      <protection/>
    </xf>
    <xf numFmtId="0" fontId="9" fillId="0" borderId="0" xfId="54" applyFont="1" applyFill="1" applyBorder="1" applyAlignment="1">
      <alignment horizontal="left" vertical="top" wrapText="1"/>
      <protection/>
    </xf>
    <xf numFmtId="3" fontId="9" fillId="0" borderId="0" xfId="54" applyNumberFormat="1" applyFont="1" applyFill="1" applyBorder="1" applyAlignment="1">
      <alignment horizontal="right" vertical="top" wrapText="1"/>
      <protection/>
    </xf>
    <xf numFmtId="168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54" applyNumberFormat="1" applyFont="1" applyFill="1" applyAlignment="1">
      <alignment horizontal="right" vertical="top" wrapText="1"/>
      <protection/>
    </xf>
    <xf numFmtId="0" fontId="1" fillId="0" borderId="0" xfId="53" applyFont="1" applyFill="1" applyAlignment="1">
      <alignment horizontal="left" vertical="top"/>
      <protection/>
    </xf>
    <xf numFmtId="0" fontId="1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4" fillId="0" borderId="0" xfId="54" applyFont="1" applyFill="1" applyBorder="1" applyAlignment="1">
      <alignment horizontal="left" vertical="center"/>
      <protection/>
    </xf>
    <xf numFmtId="3" fontId="14" fillId="0" borderId="0" xfId="54" applyNumberFormat="1" applyFont="1" applyFill="1" applyBorder="1" applyAlignment="1">
      <alignment horizontal="right" vertical="center"/>
      <protection/>
    </xf>
    <xf numFmtId="3" fontId="15" fillId="0" borderId="0" xfId="54" applyNumberFormat="1" applyFont="1" applyFill="1" applyBorder="1" applyAlignment="1">
      <alignment horizontal="right" vertical="center"/>
      <protection/>
    </xf>
    <xf numFmtId="0" fontId="2" fillId="0" borderId="0" xfId="54" applyNumberFormat="1" applyFont="1" applyFill="1" applyAlignment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 locked="0"/>
    </xf>
    <xf numFmtId="3" fontId="8" fillId="0" borderId="11" xfId="0" applyNumberFormat="1" applyFont="1" applyFill="1" applyBorder="1" applyAlignment="1" applyProtection="1">
      <alignment horizontal="right" wrapText="1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3" fontId="23" fillId="0" borderId="11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1" fillId="0" borderId="0" xfId="54" applyNumberFormat="1" applyFont="1" applyFill="1" applyAlignment="1">
      <alignment horizontal="center" vertical="top" wrapText="1"/>
      <protection/>
    </xf>
    <xf numFmtId="0" fontId="1" fillId="0" borderId="0" xfId="55" applyNumberFormat="1" applyFont="1" applyFill="1" applyAlignment="1">
      <alignment horizontal="left" vertical="top" wrapText="1"/>
      <protection/>
    </xf>
    <xf numFmtId="0" fontId="14" fillId="0" borderId="0" xfId="55" applyFont="1" applyFill="1" applyBorder="1" applyAlignment="1">
      <alignment horizontal="left" vertical="center"/>
      <protection/>
    </xf>
    <xf numFmtId="3" fontId="14" fillId="0" borderId="0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horizontal="right" vertical="top" wrapText="1"/>
      <protection/>
    </xf>
    <xf numFmtId="4" fontId="1" fillId="0" borderId="0" xfId="55" applyNumberFormat="1" applyFont="1" applyFill="1" applyAlignment="1">
      <alignment horizontal="left" vertical="top" wrapText="1"/>
      <protection/>
    </xf>
    <xf numFmtId="0" fontId="1" fillId="0" borderId="0" xfId="55" applyNumberFormat="1" applyFont="1" applyFill="1" applyAlignment="1">
      <alignment horizontal="center" vertical="top" wrapText="1"/>
      <protection/>
    </xf>
    <xf numFmtId="4" fontId="1" fillId="0" borderId="0" xfId="55" applyNumberFormat="1" applyFont="1" applyFill="1" applyAlignment="1">
      <alignment horizontal="center" vertical="top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164" fontId="11" fillId="0" borderId="0" xfId="0" applyNumberFormat="1" applyFont="1" applyFill="1" applyBorder="1" applyAlignment="1" applyProtection="1">
      <alignment horizontal="right" vertical="center" wrapText="1"/>
      <protection/>
    </xf>
    <xf numFmtId="4" fontId="9" fillId="0" borderId="0" xfId="54" applyNumberFormat="1" applyFont="1" applyFill="1" applyBorder="1" applyAlignment="1">
      <alignment horizontal="right" vertical="top" wrapText="1"/>
      <protection/>
    </xf>
    <xf numFmtId="3" fontId="1" fillId="0" borderId="0" xfId="55" applyNumberFormat="1" applyFont="1" applyFill="1" applyAlignment="1">
      <alignment horizontal="left" vertical="top" wrapText="1"/>
      <protection/>
    </xf>
    <xf numFmtId="43" fontId="28" fillId="0" borderId="0" xfId="63" applyFont="1" applyAlignment="1">
      <alignment/>
    </xf>
    <xf numFmtId="0" fontId="29" fillId="0" borderId="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164" fontId="9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0" xfId="53" applyNumberFormat="1" applyFont="1" applyFill="1" applyAlignment="1">
      <alignment horizontal="right" vertical="top"/>
      <protection/>
    </xf>
    <xf numFmtId="0" fontId="3" fillId="0" borderId="0" xfId="0" applyFont="1" applyFill="1" applyAlignment="1">
      <alignment horizontal="left" vertical="top" wrapText="1"/>
    </xf>
    <xf numFmtId="0" fontId="1" fillId="0" borderId="0" xfId="55" applyFont="1" applyFill="1" applyAlignment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3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4" applyFont="1" applyFill="1" applyAlignment="1">
      <alignment horizontal="left" vertical="top" wrapText="1"/>
      <protection/>
    </xf>
    <xf numFmtId="0" fontId="25" fillId="0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/>
      <protection/>
    </xf>
    <xf numFmtId="164" fontId="11" fillId="0" borderId="14" xfId="0" applyNumberFormat="1" applyFont="1" applyFill="1" applyBorder="1" applyAlignment="1" applyProtection="1">
      <alignment horizontal="right" vertical="center" wrapText="1"/>
      <protection/>
    </xf>
    <xf numFmtId="3" fontId="3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/>
      <protection/>
    </xf>
    <xf numFmtId="16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left" vertical="top" wrapText="1"/>
    </xf>
    <xf numFmtId="0" fontId="3" fillId="0" borderId="0" xfId="54" applyFont="1" applyFill="1" applyAlignment="1">
      <alignment horizontal="center" vertical="center"/>
      <protection/>
    </xf>
    <xf numFmtId="0" fontId="6" fillId="0" borderId="14" xfId="54" applyFont="1" applyFill="1" applyBorder="1" applyAlignment="1">
      <alignment horizontal="left" vertical="top" wrapText="1"/>
      <protection/>
    </xf>
    <xf numFmtId="0" fontId="17" fillId="0" borderId="0" xfId="0" applyFont="1" applyFill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3" fillId="0" borderId="19" xfId="0" applyFont="1" applyFill="1" applyBorder="1" applyAlignment="1">
      <alignment horizontal="left" wrapText="1" indent="1"/>
    </xf>
    <xf numFmtId="0" fontId="23" fillId="0" borderId="10" xfId="0" applyFont="1" applyFill="1" applyBorder="1" applyAlignment="1">
      <alignment horizontal="left" wrapText="1" inden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od_Формы фин.отчетности_BWU_09_11_03" xfId="53"/>
    <cellStyle name="Обычный_Ф1_Ф4new2004НБ" xfId="54"/>
    <cellStyle name="Обычный_Ф1_Ф4new2004НБ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4:F60"/>
  <sheetViews>
    <sheetView zoomScaleSheetLayoutView="80" zoomScalePageLayoutView="0" workbookViewId="0" topLeftCell="A25">
      <selection activeCell="B46" sqref="B46"/>
    </sheetView>
  </sheetViews>
  <sheetFormatPr defaultColWidth="9.25390625" defaultRowHeight="12.75"/>
  <cols>
    <col min="1" max="1" width="53.375" style="17" customWidth="1"/>
    <col min="2" max="2" width="22.125" style="25" customWidth="1"/>
    <col min="3" max="3" width="20.75390625" style="57" customWidth="1"/>
    <col min="4" max="5" width="9.25390625" style="25" customWidth="1"/>
    <col min="6" max="6" width="13.375" style="25" bestFit="1" customWidth="1"/>
    <col min="7" max="16384" width="9.25390625" style="25" customWidth="1"/>
  </cols>
  <sheetData>
    <row r="1" ht="21" customHeight="1"/>
    <row r="4" spans="1:3" s="23" customFormat="1" ht="15.75">
      <c r="A4" s="121" t="s">
        <v>50</v>
      </c>
      <c r="B4" s="121"/>
      <c r="C4" s="24"/>
    </row>
    <row r="5" spans="1:3" s="23" customFormat="1" ht="14.25">
      <c r="A5" s="26" t="s">
        <v>51</v>
      </c>
      <c r="B5" s="27"/>
      <c r="C5" s="28"/>
    </row>
    <row r="6" spans="1:3" s="23" customFormat="1" ht="14.25">
      <c r="A6" s="26"/>
      <c r="B6" s="27"/>
      <c r="C6" s="28"/>
    </row>
    <row r="7" spans="1:3" s="23" customFormat="1" ht="14.25">
      <c r="A7" s="124" t="s">
        <v>118</v>
      </c>
      <c r="B7" s="124"/>
      <c r="C7" s="124"/>
    </row>
    <row r="8" spans="1:3" s="23" customFormat="1" ht="14.25">
      <c r="A8" s="26"/>
      <c r="B8" s="27"/>
      <c r="C8" s="28"/>
    </row>
    <row r="9" spans="1:3" s="23" customFormat="1" ht="14.25">
      <c r="A9" s="122" t="s">
        <v>106</v>
      </c>
      <c r="B9" s="122"/>
      <c r="C9" s="58" t="s">
        <v>97</v>
      </c>
    </row>
    <row r="10" spans="1:3" s="23" customFormat="1" ht="25.5" customHeight="1">
      <c r="A10" s="31"/>
      <c r="B10" s="32" t="s">
        <v>117</v>
      </c>
      <c r="C10" s="32" t="s">
        <v>102</v>
      </c>
    </row>
    <row r="11" spans="1:3" ht="18.75" customHeight="1">
      <c r="A11" s="31" t="s">
        <v>1</v>
      </c>
      <c r="B11" s="59"/>
      <c r="C11" s="59"/>
    </row>
    <row r="12" spans="1:3" s="34" customFormat="1" ht="17.25" customHeight="1">
      <c r="A12" s="35" t="s">
        <v>39</v>
      </c>
      <c r="B12" s="60">
        <v>34930487</v>
      </c>
      <c r="C12" s="60">
        <v>23502928</v>
      </c>
    </row>
    <row r="13" spans="1:4" ht="18.75" customHeight="1">
      <c r="A13" s="35" t="s">
        <v>27</v>
      </c>
      <c r="B13" s="36">
        <v>1484777</v>
      </c>
      <c r="C13" s="60">
        <v>1996006</v>
      </c>
      <c r="D13" s="37"/>
    </row>
    <row r="14" spans="1:4" ht="18.75" customHeight="1">
      <c r="A14" s="35" t="s">
        <v>31</v>
      </c>
      <c r="B14" s="36">
        <v>3680430</v>
      </c>
      <c r="C14" s="60">
        <v>1459346</v>
      </c>
      <c r="D14" s="37"/>
    </row>
    <row r="15" spans="1:4" s="34" customFormat="1" ht="33" customHeight="1">
      <c r="A15" s="35" t="s">
        <v>135</v>
      </c>
      <c r="B15" s="36">
        <v>41717597</v>
      </c>
      <c r="C15" s="60">
        <v>34321553</v>
      </c>
      <c r="D15" s="37"/>
    </row>
    <row r="16" spans="1:4" s="34" customFormat="1" ht="33" customHeight="1">
      <c r="A16" s="117" t="s">
        <v>134</v>
      </c>
      <c r="B16" s="36">
        <v>41502575</v>
      </c>
      <c r="C16" s="60">
        <v>34321553</v>
      </c>
      <c r="D16" s="37"/>
    </row>
    <row r="17" spans="1:4" s="34" customFormat="1" ht="33" customHeight="1">
      <c r="A17" s="117" t="s">
        <v>119</v>
      </c>
      <c r="B17" s="36">
        <v>215022</v>
      </c>
      <c r="C17" s="60" t="s">
        <v>22</v>
      </c>
      <c r="D17" s="37"/>
    </row>
    <row r="18" spans="1:4" s="34" customFormat="1" ht="21.75" customHeight="1">
      <c r="A18" s="35" t="s">
        <v>54</v>
      </c>
      <c r="B18" s="60">
        <v>174254062</v>
      </c>
      <c r="C18" s="60">
        <v>172583516</v>
      </c>
      <c r="D18" s="37"/>
    </row>
    <row r="19" spans="1:6" ht="18.75" customHeight="1">
      <c r="A19" s="35" t="s">
        <v>3</v>
      </c>
      <c r="B19" s="36">
        <v>3773566</v>
      </c>
      <c r="C19" s="36">
        <v>4058701</v>
      </c>
      <c r="D19" s="37"/>
      <c r="F19" s="86"/>
    </row>
    <row r="20" spans="1:4" ht="16.5" customHeight="1">
      <c r="A20" s="35" t="s">
        <v>55</v>
      </c>
      <c r="B20" s="36">
        <v>133932</v>
      </c>
      <c r="C20" s="36">
        <v>185374</v>
      </c>
      <c r="D20" s="37"/>
    </row>
    <row r="21" spans="1:4" ht="18.75" customHeight="1">
      <c r="A21" s="35" t="s">
        <v>56</v>
      </c>
      <c r="B21" s="36">
        <v>2976119</v>
      </c>
      <c r="C21" s="36">
        <v>2976119</v>
      </c>
      <c r="D21" s="37"/>
    </row>
    <row r="22" spans="1:4" ht="17.25" customHeight="1">
      <c r="A22" s="35" t="s">
        <v>4</v>
      </c>
      <c r="B22" s="36">
        <f>16441161+14158</f>
        <v>16455319</v>
      </c>
      <c r="C22" s="36">
        <v>15258817</v>
      </c>
      <c r="D22" s="37"/>
    </row>
    <row r="23" spans="1:4" s="34" customFormat="1" ht="21" customHeight="1">
      <c r="A23" s="31" t="s">
        <v>57</v>
      </c>
      <c r="B23" s="38">
        <f>SUM(B12:B22)-B15</f>
        <v>279406289</v>
      </c>
      <c r="C23" s="38">
        <f>SUM(C12:C22)-C15</f>
        <v>256342360</v>
      </c>
      <c r="D23" s="37"/>
    </row>
    <row r="24" spans="1:4" s="34" customFormat="1" ht="14.25">
      <c r="A24" s="31"/>
      <c r="B24" s="38"/>
      <c r="C24" s="38"/>
      <c r="D24" s="37"/>
    </row>
    <row r="25" spans="1:4" ht="18.75" customHeight="1">
      <c r="A25" s="31" t="s">
        <v>5</v>
      </c>
      <c r="B25" s="36"/>
      <c r="C25" s="36"/>
      <c r="D25" s="37"/>
    </row>
    <row r="26" spans="1:4" s="34" customFormat="1" ht="21" customHeight="1">
      <c r="A26" s="35" t="s">
        <v>28</v>
      </c>
      <c r="B26" s="60">
        <v>6634932</v>
      </c>
      <c r="C26" s="60">
        <v>8789677</v>
      </c>
      <c r="D26" s="37"/>
    </row>
    <row r="27" spans="1:4" ht="15" customHeight="1">
      <c r="A27" s="35" t="s">
        <v>6</v>
      </c>
      <c r="B27" s="60">
        <v>1517292</v>
      </c>
      <c r="C27" s="60">
        <v>1797364</v>
      </c>
      <c r="D27" s="37"/>
    </row>
    <row r="28" spans="1:4" ht="14.25" customHeight="1">
      <c r="A28" s="35" t="s">
        <v>7</v>
      </c>
      <c r="B28" s="36">
        <v>159953171</v>
      </c>
      <c r="C28" s="36">
        <v>149080108</v>
      </c>
      <c r="D28" s="37"/>
    </row>
    <row r="29" spans="1:4" ht="18" customHeight="1">
      <c r="A29" s="35" t="s">
        <v>0</v>
      </c>
      <c r="B29" s="36">
        <v>35322581</v>
      </c>
      <c r="C29" s="36">
        <v>21795297</v>
      </c>
      <c r="D29" s="37"/>
    </row>
    <row r="30" spans="1:4" ht="18" customHeight="1">
      <c r="A30" s="35" t="s">
        <v>113</v>
      </c>
      <c r="B30" s="36">
        <v>633419</v>
      </c>
      <c r="C30" s="36">
        <v>1397012</v>
      </c>
      <c r="D30" s="37"/>
    </row>
    <row r="31" spans="1:4" ht="16.5" customHeight="1">
      <c r="A31" s="35" t="s">
        <v>8</v>
      </c>
      <c r="B31" s="36">
        <v>2850403</v>
      </c>
      <c r="C31" s="36">
        <v>1726034</v>
      </c>
      <c r="D31" s="37"/>
    </row>
    <row r="32" spans="1:4" ht="14.25">
      <c r="A32" s="31" t="s">
        <v>58</v>
      </c>
      <c r="B32" s="38">
        <f>SUM(B26:B31)</f>
        <v>206911798</v>
      </c>
      <c r="C32" s="38">
        <f>SUM(C26:C31)</f>
        <v>184585492</v>
      </c>
      <c r="D32" s="37"/>
    </row>
    <row r="33" spans="1:4" ht="12.75">
      <c r="A33" s="61"/>
      <c r="B33" s="36"/>
      <c r="C33" s="36"/>
      <c r="D33" s="37"/>
    </row>
    <row r="34" spans="1:4" ht="19.5" customHeight="1">
      <c r="A34" s="31" t="s">
        <v>40</v>
      </c>
      <c r="B34" s="36"/>
      <c r="C34" s="36"/>
      <c r="D34" s="37"/>
    </row>
    <row r="35" spans="1:4" ht="15.75" customHeight="1">
      <c r="A35" s="35" t="s">
        <v>89</v>
      </c>
      <c r="B35" s="36"/>
      <c r="C35" s="36"/>
      <c r="D35" s="37"/>
    </row>
    <row r="36" spans="1:4" ht="21.75" customHeight="1">
      <c r="A36" s="35" t="s">
        <v>9</v>
      </c>
      <c r="B36" s="36">
        <v>127316185</v>
      </c>
      <c r="C36" s="36">
        <v>127316185</v>
      </c>
      <c r="D36" s="37"/>
    </row>
    <row r="37" spans="1:4" ht="21.75" customHeight="1">
      <c r="A37" s="35" t="s">
        <v>10</v>
      </c>
      <c r="B37" s="36">
        <v>295056</v>
      </c>
      <c r="C37" s="36">
        <v>295056</v>
      </c>
      <c r="D37" s="37"/>
    </row>
    <row r="38" spans="1:5" ht="17.25" customHeight="1">
      <c r="A38" s="35" t="s">
        <v>59</v>
      </c>
      <c r="B38" s="41">
        <v>-275253</v>
      </c>
      <c r="C38" s="41">
        <v>-275253</v>
      </c>
      <c r="D38" s="37"/>
      <c r="E38" s="74"/>
    </row>
    <row r="39" spans="1:4" ht="15.75" customHeight="1">
      <c r="A39" s="35" t="s">
        <v>41</v>
      </c>
      <c r="B39" s="36">
        <v>100</v>
      </c>
      <c r="C39" s="36">
        <v>100</v>
      </c>
      <c r="D39" s="37"/>
    </row>
    <row r="40" spans="1:4" ht="16.5" customHeight="1">
      <c r="A40" s="35" t="s">
        <v>42</v>
      </c>
      <c r="B40" s="36">
        <v>403451</v>
      </c>
      <c r="C40" s="36">
        <v>664465</v>
      </c>
      <c r="D40" s="37"/>
    </row>
    <row r="41" spans="1:4" ht="17.25" customHeight="1">
      <c r="A41" s="35" t="s">
        <v>60</v>
      </c>
      <c r="B41" s="41">
        <v>-55464781</v>
      </c>
      <c r="C41" s="41">
        <v>-56473889</v>
      </c>
      <c r="D41" s="37"/>
    </row>
    <row r="42" spans="1:4" ht="32.25" customHeight="1">
      <c r="A42" s="31" t="s">
        <v>43</v>
      </c>
      <c r="B42" s="62">
        <f>SUM(B36:B41)</f>
        <v>72274758</v>
      </c>
      <c r="C42" s="62">
        <f>SUM(C36:C41)</f>
        <v>71526664</v>
      </c>
      <c r="D42" s="37"/>
    </row>
    <row r="43" spans="1:4" ht="15.75" customHeight="1">
      <c r="A43" s="35" t="s">
        <v>44</v>
      </c>
      <c r="B43" s="36">
        <v>219733</v>
      </c>
      <c r="C43" s="36">
        <v>230204</v>
      </c>
      <c r="D43" s="37"/>
    </row>
    <row r="44" spans="1:4" ht="17.25" customHeight="1">
      <c r="A44" s="31" t="s">
        <v>61</v>
      </c>
      <c r="B44" s="38">
        <f>B42+B43</f>
        <v>72494491</v>
      </c>
      <c r="C44" s="38">
        <f>SUM(C42:C43)</f>
        <v>71756868</v>
      </c>
      <c r="D44" s="37"/>
    </row>
    <row r="45" spans="1:4" ht="12.75">
      <c r="A45" s="35"/>
      <c r="B45" s="36"/>
      <c r="C45" s="36"/>
      <c r="D45" s="37"/>
    </row>
    <row r="46" spans="1:4" s="34" customFormat="1" ht="17.25" customHeight="1">
      <c r="A46" s="31" t="s">
        <v>62</v>
      </c>
      <c r="B46" s="38">
        <f>B32+B44</f>
        <v>279406289</v>
      </c>
      <c r="C46" s="38">
        <f>C32+C44</f>
        <v>256342360</v>
      </c>
      <c r="D46" s="37"/>
    </row>
    <row r="47" spans="2:3" s="17" customFormat="1" ht="12.75">
      <c r="B47" s="18"/>
      <c r="C47" s="19"/>
    </row>
    <row r="48" spans="1:3" s="17" customFormat="1" ht="12.75">
      <c r="A48" s="17" t="s">
        <v>52</v>
      </c>
      <c r="B48" s="18">
        <v>6752.29</v>
      </c>
      <c r="C48" s="19"/>
    </row>
    <row r="49" spans="1:3" s="17" customFormat="1" ht="12.75">
      <c r="A49" s="20" t="s">
        <v>53</v>
      </c>
      <c r="B49" s="18">
        <v>12148.23</v>
      </c>
      <c r="C49" s="19"/>
    </row>
    <row r="50" s="50" customFormat="1" ht="12.75"/>
    <row r="51" spans="1:3" s="17" customFormat="1" ht="15.75" customHeight="1">
      <c r="A51" s="123"/>
      <c r="B51" s="123"/>
      <c r="C51" s="123"/>
    </row>
    <row r="52" spans="1:3" s="75" customFormat="1" ht="15.75" customHeight="1">
      <c r="A52" s="51" t="s">
        <v>108</v>
      </c>
      <c r="B52" s="51"/>
      <c r="C52" s="51" t="s">
        <v>109</v>
      </c>
    </row>
    <row r="53" spans="1:3" s="75" customFormat="1" ht="15.75">
      <c r="A53" s="51"/>
      <c r="B53" s="51"/>
      <c r="C53" s="51"/>
    </row>
    <row r="54" spans="1:3" s="75" customFormat="1" ht="15.75">
      <c r="A54" s="52"/>
      <c r="B54" s="53"/>
      <c r="C54" s="53"/>
    </row>
    <row r="55" spans="1:4" s="75" customFormat="1" ht="31.5" customHeight="1">
      <c r="A55" s="51" t="s">
        <v>110</v>
      </c>
      <c r="B55" s="51"/>
      <c r="C55" s="123" t="s">
        <v>114</v>
      </c>
      <c r="D55" s="123"/>
    </row>
    <row r="56" spans="1:5" s="75" customFormat="1" ht="14.25">
      <c r="A56" s="76"/>
      <c r="B56" s="77"/>
      <c r="C56" s="78"/>
      <c r="E56" s="79"/>
    </row>
    <row r="57" spans="1:5" s="75" customFormat="1" ht="14.25">
      <c r="A57" s="76"/>
      <c r="B57" s="77"/>
      <c r="C57" s="78"/>
      <c r="E57" s="79"/>
    </row>
    <row r="58" spans="1:5" s="80" customFormat="1" ht="19.5" customHeight="1">
      <c r="A58" s="120" t="s">
        <v>120</v>
      </c>
      <c r="B58" s="120"/>
      <c r="C58" s="120"/>
      <c r="E58" s="81"/>
    </row>
    <row r="59" spans="1:3" ht="14.25">
      <c r="A59" s="54"/>
      <c r="B59" s="55"/>
      <c r="C59" s="56"/>
    </row>
    <row r="60" spans="1:3" ht="14.25">
      <c r="A60" s="54"/>
      <c r="B60" s="19"/>
      <c r="C60" s="49"/>
    </row>
  </sheetData>
  <sheetProtection/>
  <mergeCells count="6">
    <mergeCell ref="A58:C58"/>
    <mergeCell ref="A4:B4"/>
    <mergeCell ref="A9:B9"/>
    <mergeCell ref="A51:C51"/>
    <mergeCell ref="A7:C7"/>
    <mergeCell ref="C55:D55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4:E70"/>
  <sheetViews>
    <sheetView zoomScaleSheetLayoutView="100" zoomScalePageLayoutView="0" workbookViewId="0" topLeftCell="A4">
      <selection activeCell="A26" sqref="A26"/>
    </sheetView>
  </sheetViews>
  <sheetFormatPr defaultColWidth="9.25390625" defaultRowHeight="12.75"/>
  <cols>
    <col min="1" max="1" width="55.875" style="17" customWidth="1"/>
    <col min="2" max="2" width="21.00390625" style="25" customWidth="1"/>
    <col min="3" max="3" width="22.00390625" style="25" customWidth="1"/>
    <col min="4" max="16384" width="9.25390625" style="25" customWidth="1"/>
  </cols>
  <sheetData>
    <row r="4" spans="1:3" ht="12.75">
      <c r="A4" s="22"/>
      <c r="B4" s="23"/>
      <c r="C4" s="23"/>
    </row>
    <row r="5" spans="1:2" s="23" customFormat="1" ht="15.75">
      <c r="A5" s="125" t="s">
        <v>47</v>
      </c>
      <c r="B5" s="125"/>
    </row>
    <row r="6" spans="1:3" s="23" customFormat="1" ht="14.25">
      <c r="A6" s="26" t="s">
        <v>46</v>
      </c>
      <c r="B6" s="27"/>
      <c r="C6" s="87"/>
    </row>
    <row r="7" spans="1:3" s="23" customFormat="1" ht="14.25">
      <c r="A7" s="26"/>
      <c r="B7" s="27"/>
      <c r="C7" s="87"/>
    </row>
    <row r="8" spans="1:3" s="23" customFormat="1" ht="14.25">
      <c r="A8" s="124" t="s">
        <v>118</v>
      </c>
      <c r="B8" s="124"/>
      <c r="C8" s="124"/>
    </row>
    <row r="9" spans="1:3" s="23" customFormat="1" ht="14.25">
      <c r="A9" s="26"/>
      <c r="B9" s="27"/>
      <c r="C9" s="87"/>
    </row>
    <row r="10" spans="1:3" s="23" customFormat="1" ht="12.75">
      <c r="A10" s="29" t="s">
        <v>106</v>
      </c>
      <c r="B10" s="30"/>
      <c r="C10" s="88" t="s">
        <v>97</v>
      </c>
    </row>
    <row r="11" spans="1:3" ht="72" customHeight="1">
      <c r="A11" s="31"/>
      <c r="B11" s="32" t="s">
        <v>117</v>
      </c>
      <c r="C11" s="89" t="s">
        <v>131</v>
      </c>
    </row>
    <row r="12" spans="1:3" s="34" customFormat="1" ht="16.5" customHeight="1">
      <c r="A12" s="31" t="s">
        <v>33</v>
      </c>
      <c r="B12" s="33"/>
      <c r="C12" s="33"/>
    </row>
    <row r="13" spans="1:4" ht="15.75" customHeight="1">
      <c r="A13" s="35" t="s">
        <v>121</v>
      </c>
      <c r="B13" s="36">
        <v>11249081</v>
      </c>
      <c r="C13" s="90">
        <v>10583191</v>
      </c>
      <c r="D13" s="37"/>
    </row>
    <row r="14" spans="1:4" ht="15.75" customHeight="1">
      <c r="A14" s="35" t="s">
        <v>122</v>
      </c>
      <c r="B14" s="36">
        <v>1382344</v>
      </c>
      <c r="C14" s="90">
        <v>1331625</v>
      </c>
      <c r="D14" s="37"/>
    </row>
    <row r="15" spans="1:4" ht="15.75" customHeight="1">
      <c r="A15" s="35" t="s">
        <v>123</v>
      </c>
      <c r="B15" s="36">
        <v>275751</v>
      </c>
      <c r="C15" s="90">
        <v>108649</v>
      </c>
      <c r="D15" s="37"/>
    </row>
    <row r="16" spans="1:4" ht="15.75" customHeight="1">
      <c r="A16" s="35" t="s">
        <v>124</v>
      </c>
      <c r="B16" s="36">
        <v>5761</v>
      </c>
      <c r="C16" s="90" t="s">
        <v>22</v>
      </c>
      <c r="D16" s="37"/>
    </row>
    <row r="17" spans="1:4" s="34" customFormat="1" ht="15.75" customHeight="1">
      <c r="A17" s="31"/>
      <c r="B17" s="39">
        <f>SUM(B13:B16)</f>
        <v>12912937</v>
      </c>
      <c r="C17" s="39">
        <f>SUM(C13:C16)</f>
        <v>12023465</v>
      </c>
      <c r="D17" s="37"/>
    </row>
    <row r="18" spans="1:4" s="34" customFormat="1" ht="15.75" customHeight="1">
      <c r="A18" s="35" t="s">
        <v>27</v>
      </c>
      <c r="B18" s="36">
        <v>69696</v>
      </c>
      <c r="C18" s="90">
        <v>36607</v>
      </c>
      <c r="D18" s="37"/>
    </row>
    <row r="19" spans="1:4" s="34" customFormat="1" ht="18.75" customHeight="1">
      <c r="A19" s="31" t="s">
        <v>34</v>
      </c>
      <c r="B19" s="40"/>
      <c r="C19" s="33"/>
      <c r="D19" s="37"/>
    </row>
    <row r="20" spans="1:4" ht="15.75" customHeight="1">
      <c r="A20" s="35" t="s">
        <v>28</v>
      </c>
      <c r="B20" s="41">
        <v>-433353</v>
      </c>
      <c r="C20" s="91">
        <v>-482196</v>
      </c>
      <c r="D20" s="37"/>
    </row>
    <row r="21" spans="1:4" ht="15.75" customHeight="1">
      <c r="A21" s="35" t="s">
        <v>7</v>
      </c>
      <c r="B21" s="41">
        <v>-5302805</v>
      </c>
      <c r="C21" s="91">
        <v>-6125075</v>
      </c>
      <c r="D21" s="37"/>
    </row>
    <row r="22" spans="1:4" ht="15.75" customHeight="1">
      <c r="A22" s="35" t="s">
        <v>6</v>
      </c>
      <c r="B22" s="41">
        <v>-59343</v>
      </c>
      <c r="C22" s="91">
        <v>-89012</v>
      </c>
      <c r="D22" s="37"/>
    </row>
    <row r="23" spans="1:4" ht="15.75" customHeight="1">
      <c r="A23" s="35" t="s">
        <v>0</v>
      </c>
      <c r="B23" s="41">
        <v>-2541425</v>
      </c>
      <c r="C23" s="91">
        <v>-1994398</v>
      </c>
      <c r="D23" s="37"/>
    </row>
    <row r="24" spans="1:4" s="34" customFormat="1" ht="15.75" customHeight="1">
      <c r="A24" s="31"/>
      <c r="B24" s="42">
        <f>SUM(B20:B23)</f>
        <v>-8336926</v>
      </c>
      <c r="C24" s="92">
        <f>SUM(C20:C23)</f>
        <v>-8690681</v>
      </c>
      <c r="D24" s="37"/>
    </row>
    <row r="25" spans="1:4" s="34" customFormat="1" ht="15.75" customHeight="1">
      <c r="A25" s="31" t="s">
        <v>35</v>
      </c>
      <c r="B25" s="38">
        <f>B17+B18+B24</f>
        <v>4645707</v>
      </c>
      <c r="C25" s="39">
        <f>C17+C18+C24</f>
        <v>3369391</v>
      </c>
      <c r="D25" s="37"/>
    </row>
    <row r="26" spans="1:4" ht="29.25" customHeight="1">
      <c r="A26" s="35" t="s">
        <v>140</v>
      </c>
      <c r="B26" s="41">
        <v>-1218494</v>
      </c>
      <c r="C26" s="91">
        <v>147112</v>
      </c>
      <c r="D26" s="37"/>
    </row>
    <row r="27" spans="1:4" s="34" customFormat="1" ht="31.5" customHeight="1">
      <c r="A27" s="31" t="s">
        <v>64</v>
      </c>
      <c r="B27" s="42">
        <f>B25+B26</f>
        <v>3427213</v>
      </c>
      <c r="C27" s="92">
        <f>SUM(C25:C26)</f>
        <v>3516503</v>
      </c>
      <c r="D27" s="37"/>
    </row>
    <row r="28" spans="1:4" ht="15.75" customHeight="1">
      <c r="A28" s="43"/>
      <c r="B28" s="40"/>
      <c r="C28" s="40"/>
      <c r="D28" s="37"/>
    </row>
    <row r="29" spans="1:4" ht="15.75" customHeight="1">
      <c r="A29" s="35" t="s">
        <v>65</v>
      </c>
      <c r="B29" s="41">
        <v>2811214</v>
      </c>
      <c r="C29" s="90">
        <v>2143006</v>
      </c>
      <c r="D29" s="37"/>
    </row>
    <row r="30" spans="1:4" ht="15.75" customHeight="1">
      <c r="A30" s="35" t="s">
        <v>66</v>
      </c>
      <c r="B30" s="41">
        <v>-34086</v>
      </c>
      <c r="C30" s="91">
        <v>-215935</v>
      </c>
      <c r="D30" s="37"/>
    </row>
    <row r="31" spans="1:4" ht="27" customHeight="1">
      <c r="A31" s="35" t="s">
        <v>136</v>
      </c>
      <c r="B31" s="41">
        <v>-44155</v>
      </c>
      <c r="C31" s="91">
        <v>356120</v>
      </c>
      <c r="D31" s="37"/>
    </row>
    <row r="32" spans="1:4" ht="15.75" customHeight="1">
      <c r="A32" s="35" t="s">
        <v>67</v>
      </c>
      <c r="B32" s="41"/>
      <c r="C32" s="91"/>
      <c r="D32" s="37"/>
    </row>
    <row r="33" spans="1:4" ht="15.75" customHeight="1">
      <c r="A33" s="35" t="s">
        <v>48</v>
      </c>
      <c r="B33" s="91">
        <v>269744</v>
      </c>
      <c r="C33" s="91">
        <v>369348</v>
      </c>
      <c r="D33" s="37"/>
    </row>
    <row r="34" spans="1:4" ht="15.75" customHeight="1">
      <c r="A34" s="35" t="s">
        <v>49</v>
      </c>
      <c r="B34" s="41">
        <v>392978</v>
      </c>
      <c r="C34" s="91">
        <v>126233</v>
      </c>
      <c r="D34" s="37"/>
    </row>
    <row r="35" spans="1:4" ht="15.75" customHeight="1">
      <c r="A35" s="35" t="s">
        <v>68</v>
      </c>
      <c r="B35" s="41">
        <v>215290</v>
      </c>
      <c r="C35" s="91">
        <v>-409748</v>
      </c>
      <c r="D35" s="37"/>
    </row>
    <row r="36" spans="1:4" ht="15.75" customHeight="1" hidden="1">
      <c r="A36" s="35" t="s">
        <v>69</v>
      </c>
      <c r="B36" s="41">
        <v>0</v>
      </c>
      <c r="C36" s="91" t="s">
        <v>22</v>
      </c>
      <c r="D36" s="37"/>
    </row>
    <row r="37" spans="1:4" ht="15.75" customHeight="1">
      <c r="A37" s="35" t="s">
        <v>70</v>
      </c>
      <c r="B37" s="41">
        <v>115459</v>
      </c>
      <c r="C37" s="91">
        <v>1055886</v>
      </c>
      <c r="D37" s="37"/>
    </row>
    <row r="38" spans="1:4" ht="15.75" customHeight="1">
      <c r="A38" s="31" t="s">
        <v>38</v>
      </c>
      <c r="B38" s="42">
        <f>SUM(B30:B37)</f>
        <v>915230</v>
      </c>
      <c r="C38" s="42">
        <f>SUM(C30:C37)</f>
        <v>1281904</v>
      </c>
      <c r="D38" s="37"/>
    </row>
    <row r="39" spans="1:4" ht="15.75" customHeight="1">
      <c r="A39" s="35"/>
      <c r="B39" s="40"/>
      <c r="C39" s="33"/>
      <c r="D39" s="37"/>
    </row>
    <row r="40" spans="1:4" ht="15.75" customHeight="1">
      <c r="A40" s="35" t="s">
        <v>36</v>
      </c>
      <c r="B40" s="41">
        <v>-3254210</v>
      </c>
      <c r="C40" s="91">
        <v>-3376684</v>
      </c>
      <c r="D40" s="37"/>
    </row>
    <row r="41" spans="1:4" ht="15.75" customHeight="1">
      <c r="A41" s="35" t="s">
        <v>37</v>
      </c>
      <c r="B41" s="91">
        <v>-2363735</v>
      </c>
      <c r="C41" s="44">
        <v>-2913821</v>
      </c>
      <c r="D41" s="37"/>
    </row>
    <row r="42" spans="1:4" ht="15.75" customHeight="1">
      <c r="A42" s="35" t="s">
        <v>103</v>
      </c>
      <c r="B42" s="41">
        <v>-430660</v>
      </c>
      <c r="C42" s="44">
        <v>0</v>
      </c>
      <c r="D42" s="37"/>
    </row>
    <row r="43" spans="1:4" ht="15.75" customHeight="1">
      <c r="A43" s="35" t="s">
        <v>137</v>
      </c>
      <c r="B43" s="41">
        <v>172954</v>
      </c>
      <c r="C43" s="91">
        <v>-351977</v>
      </c>
      <c r="D43" s="37"/>
    </row>
    <row r="44" spans="1:4" ht="15.75" customHeight="1">
      <c r="A44" s="35" t="s">
        <v>104</v>
      </c>
      <c r="B44" s="41">
        <v>-227810</v>
      </c>
      <c r="C44" s="91">
        <v>0</v>
      </c>
      <c r="D44" s="37"/>
    </row>
    <row r="45" spans="1:4" s="34" customFormat="1" ht="15.75" customHeight="1">
      <c r="A45" s="31" t="s">
        <v>71</v>
      </c>
      <c r="B45" s="42">
        <f>SUM(B40:B44)</f>
        <v>-6103461</v>
      </c>
      <c r="C45" s="42">
        <f>SUM(C40:C44)</f>
        <v>-6642482</v>
      </c>
      <c r="D45" s="37"/>
    </row>
    <row r="46" spans="1:4" s="34" customFormat="1" ht="15.75" customHeight="1">
      <c r="A46" s="31" t="s">
        <v>72</v>
      </c>
      <c r="B46" s="42">
        <f>B27+B29+B38+B45</f>
        <v>1050196</v>
      </c>
      <c r="C46" s="42">
        <f>C27+C29+C38+C45</f>
        <v>298931</v>
      </c>
      <c r="D46" s="37"/>
    </row>
    <row r="47" spans="1:4" ht="15.75" customHeight="1">
      <c r="A47" s="43"/>
      <c r="B47" s="45"/>
      <c r="C47" s="45"/>
      <c r="D47" s="37"/>
    </row>
    <row r="48" spans="1:4" s="34" customFormat="1" ht="15.75" customHeight="1">
      <c r="A48" s="35" t="s">
        <v>73</v>
      </c>
      <c r="B48" s="41">
        <v>-9369</v>
      </c>
      <c r="C48" s="91">
        <v>170901</v>
      </c>
      <c r="D48" s="37"/>
    </row>
    <row r="49" spans="1:4" ht="15.75" customHeight="1">
      <c r="A49" s="43"/>
      <c r="B49" s="40"/>
      <c r="C49" s="40"/>
      <c r="D49" s="37"/>
    </row>
    <row r="50" spans="1:4" ht="15.75" customHeight="1">
      <c r="A50" s="31" t="s">
        <v>74</v>
      </c>
      <c r="B50" s="42">
        <f>SUM(B46:B48)</f>
        <v>1040827</v>
      </c>
      <c r="C50" s="42">
        <f>SUM(C46:C48)</f>
        <v>469832</v>
      </c>
      <c r="D50" s="37"/>
    </row>
    <row r="51" spans="1:4" ht="15.75" customHeight="1">
      <c r="A51" s="63" t="s">
        <v>125</v>
      </c>
      <c r="B51" s="116"/>
      <c r="C51" s="92"/>
      <c r="D51" s="37"/>
    </row>
    <row r="52" spans="1:4" ht="15.75" customHeight="1">
      <c r="A52" s="63" t="s">
        <v>126</v>
      </c>
      <c r="B52" s="118">
        <v>997363</v>
      </c>
      <c r="C52" s="91">
        <v>463777</v>
      </c>
      <c r="D52" s="37"/>
    </row>
    <row r="53" spans="1:4" ht="15.75" customHeight="1">
      <c r="A53" s="63" t="s">
        <v>127</v>
      </c>
      <c r="B53" s="119">
        <v>43464</v>
      </c>
      <c r="C53" s="91">
        <v>6055</v>
      </c>
      <c r="D53" s="37"/>
    </row>
    <row r="54" spans="1:4" ht="15.75" customHeight="1">
      <c r="A54" s="63" t="s">
        <v>105</v>
      </c>
      <c r="B54" s="42">
        <f>B52+B53</f>
        <v>1040827</v>
      </c>
      <c r="C54" s="92">
        <f>C52+C53</f>
        <v>469832</v>
      </c>
      <c r="D54" s="37"/>
    </row>
    <row r="55" spans="1:4" ht="15.75" customHeight="1">
      <c r="A55" s="114"/>
      <c r="B55" s="83"/>
      <c r="C55" s="115"/>
      <c r="D55" s="37"/>
    </row>
    <row r="56" spans="1:3" s="21" customFormat="1" ht="12.75">
      <c r="A56" s="46"/>
      <c r="B56" s="47"/>
      <c r="C56" s="47"/>
    </row>
    <row r="57" spans="1:3" s="21" customFormat="1" ht="36" customHeight="1">
      <c r="A57" s="21" t="s">
        <v>100</v>
      </c>
      <c r="B57" s="83">
        <v>10542824</v>
      </c>
      <c r="C57" s="83"/>
    </row>
    <row r="58" spans="1:3" s="21" customFormat="1" ht="19.5" customHeight="1">
      <c r="A58" s="21" t="s">
        <v>101</v>
      </c>
      <c r="B58" s="84">
        <f>B50/B57*1000</f>
        <v>98.72373853532982</v>
      </c>
      <c r="C58" s="84"/>
    </row>
    <row r="59" spans="2:3" s="17" customFormat="1" ht="12.75">
      <c r="B59" s="48"/>
      <c r="C59" s="19"/>
    </row>
    <row r="60" spans="1:3" s="50" customFormat="1" ht="12.75">
      <c r="A60" s="20"/>
      <c r="B60" s="49"/>
      <c r="C60" s="93"/>
    </row>
    <row r="61" spans="1:3" s="75" customFormat="1" ht="15.75" customHeight="1">
      <c r="A61" s="51" t="s">
        <v>108</v>
      </c>
      <c r="B61" s="51"/>
      <c r="C61" s="94" t="s">
        <v>109</v>
      </c>
    </row>
    <row r="62" spans="1:3" s="75" customFormat="1" ht="15.75">
      <c r="A62" s="51"/>
      <c r="B62" s="51"/>
      <c r="C62" s="94"/>
    </row>
    <row r="63" spans="1:3" s="75" customFormat="1" ht="15.75">
      <c r="A63" s="52"/>
      <c r="B63" s="53"/>
      <c r="C63" s="53"/>
    </row>
    <row r="64" spans="1:3" s="75" customFormat="1" ht="15.75">
      <c r="A64" s="51" t="s">
        <v>110</v>
      </c>
      <c r="B64" s="51"/>
      <c r="C64" s="94" t="s">
        <v>114</v>
      </c>
    </row>
    <row r="65" spans="1:5" s="75" customFormat="1" ht="14.25">
      <c r="A65" s="76"/>
      <c r="B65" s="77"/>
      <c r="C65" s="95"/>
      <c r="E65" s="79"/>
    </row>
    <row r="66" spans="1:5" s="75" customFormat="1" ht="14.25">
      <c r="A66" s="76"/>
      <c r="B66" s="77"/>
      <c r="C66" s="95"/>
      <c r="E66" s="79"/>
    </row>
    <row r="67" spans="1:5" s="80" customFormat="1" ht="19.5" customHeight="1">
      <c r="A67" s="120" t="s">
        <v>120</v>
      </c>
      <c r="B67" s="120"/>
      <c r="C67" s="120"/>
      <c r="E67" s="81"/>
    </row>
    <row r="68" spans="1:3" ht="14.25">
      <c r="A68" s="54"/>
      <c r="B68" s="55"/>
      <c r="C68" s="55"/>
    </row>
    <row r="69" spans="1:3" ht="14.25">
      <c r="A69" s="54"/>
      <c r="B69" s="55"/>
      <c r="C69" s="55"/>
    </row>
    <row r="70" spans="1:3" ht="14.25">
      <c r="A70" s="54"/>
      <c r="B70" s="19"/>
      <c r="C70" s="19"/>
    </row>
  </sheetData>
  <sheetProtection/>
  <mergeCells count="3">
    <mergeCell ref="A5:B5"/>
    <mergeCell ref="A67:C67"/>
    <mergeCell ref="A8:C8"/>
  </mergeCell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4:E66"/>
  <sheetViews>
    <sheetView zoomScaleSheetLayoutView="100" zoomScalePageLayoutView="0" workbookViewId="0" topLeftCell="A34">
      <selection activeCell="B57" sqref="B57"/>
    </sheetView>
  </sheetViews>
  <sheetFormatPr defaultColWidth="9.25390625" defaultRowHeight="12.75"/>
  <cols>
    <col min="1" max="1" width="67.75390625" style="17" customWidth="1"/>
    <col min="2" max="2" width="21.25390625" style="25" customWidth="1"/>
    <col min="3" max="3" width="23.375" style="25" customWidth="1"/>
    <col min="4" max="16384" width="9.25390625" style="2" customWidth="1"/>
  </cols>
  <sheetData>
    <row r="1" ht="14.25" customHeight="1"/>
    <row r="2" ht="13.5" customHeight="1"/>
    <row r="4" spans="1:3" ht="12.75">
      <c r="A4" s="22"/>
      <c r="B4" s="23"/>
      <c r="C4" s="23"/>
    </row>
    <row r="5" spans="1:3" s="1" customFormat="1" ht="15.75" customHeight="1">
      <c r="A5" s="125" t="s">
        <v>25</v>
      </c>
      <c r="B5" s="125"/>
      <c r="C5" s="125"/>
    </row>
    <row r="6" spans="1:3" s="1" customFormat="1" ht="15.75">
      <c r="A6" s="125" t="s">
        <v>115</v>
      </c>
      <c r="B6" s="125"/>
      <c r="C6" s="125"/>
    </row>
    <row r="7" spans="1:3" s="23" customFormat="1" ht="14.25">
      <c r="A7" s="96"/>
      <c r="B7" s="97"/>
      <c r="C7" s="87"/>
    </row>
    <row r="8" spans="1:3" s="23" customFormat="1" ht="14.25">
      <c r="A8" s="124" t="s">
        <v>118</v>
      </c>
      <c r="B8" s="124"/>
      <c r="C8" s="124"/>
    </row>
    <row r="9" spans="1:3" s="23" customFormat="1" ht="14.25">
      <c r="A9" s="96"/>
      <c r="B9" s="97"/>
      <c r="C9" s="87"/>
    </row>
    <row r="10" spans="1:3" s="1" customFormat="1" ht="12.75">
      <c r="A10" s="98" t="s">
        <v>106</v>
      </c>
      <c r="B10" s="99"/>
      <c r="C10" s="100" t="s">
        <v>98</v>
      </c>
    </row>
    <row r="11" spans="1:3" ht="59.25" customHeight="1">
      <c r="A11" s="101"/>
      <c r="B11" s="89" t="s">
        <v>117</v>
      </c>
      <c r="C11" s="89" t="s">
        <v>131</v>
      </c>
    </row>
    <row r="12" spans="1:3" s="3" customFormat="1" ht="16.5" customHeight="1">
      <c r="A12" s="101" t="s">
        <v>17</v>
      </c>
      <c r="B12" s="33"/>
      <c r="C12" s="33"/>
    </row>
    <row r="13" spans="1:4" ht="16.5" customHeight="1">
      <c r="A13" s="102" t="s">
        <v>18</v>
      </c>
      <c r="B13" s="90">
        <v>7104452</v>
      </c>
      <c r="C13" s="90">
        <v>13935360</v>
      </c>
      <c r="D13" s="7"/>
    </row>
    <row r="14" spans="1:4" ht="16.5" customHeight="1">
      <c r="A14" s="102" t="s">
        <v>19</v>
      </c>
      <c r="B14" s="91">
        <v>-8418163</v>
      </c>
      <c r="C14" s="91">
        <v>-7956053</v>
      </c>
      <c r="D14" s="7"/>
    </row>
    <row r="15" spans="1:4" ht="25.5" customHeight="1">
      <c r="A15" s="102" t="s">
        <v>75</v>
      </c>
      <c r="B15" s="90">
        <v>269744</v>
      </c>
      <c r="C15" s="90">
        <v>369348</v>
      </c>
      <c r="D15" s="7"/>
    </row>
    <row r="16" spans="1:4" s="3" customFormat="1" ht="16.5" customHeight="1">
      <c r="A16" s="103" t="s">
        <v>76</v>
      </c>
      <c r="B16" s="82">
        <v>3689018</v>
      </c>
      <c r="C16" s="82">
        <v>2961149</v>
      </c>
      <c r="D16" s="7"/>
    </row>
    <row r="17" spans="1:4" s="3" customFormat="1" ht="16.5" customHeight="1">
      <c r="A17" s="102" t="s">
        <v>77</v>
      </c>
      <c r="B17" s="91">
        <v>-882123</v>
      </c>
      <c r="C17" s="91">
        <v>-783988</v>
      </c>
      <c r="D17" s="7"/>
    </row>
    <row r="18" spans="1:4" s="3" customFormat="1" ht="16.5" customHeight="1">
      <c r="A18" s="103" t="s">
        <v>78</v>
      </c>
      <c r="B18" s="91">
        <v>-3254210</v>
      </c>
      <c r="C18" s="91">
        <v>-3376684</v>
      </c>
      <c r="D18" s="7"/>
    </row>
    <row r="19" spans="1:4" ht="16.5" customHeight="1">
      <c r="A19" s="102" t="s">
        <v>79</v>
      </c>
      <c r="B19" s="91">
        <v>-2312293</v>
      </c>
      <c r="C19" s="91">
        <v>-2112331</v>
      </c>
      <c r="D19" s="7"/>
    </row>
    <row r="20" spans="1:4" ht="16.5" customHeight="1">
      <c r="A20" s="102" t="s">
        <v>80</v>
      </c>
      <c r="B20" s="91">
        <v>-69363</v>
      </c>
      <c r="C20" s="91">
        <v>70424</v>
      </c>
      <c r="D20" s="7"/>
    </row>
    <row r="21" spans="1:4" ht="46.5" customHeight="1">
      <c r="A21" s="101" t="s">
        <v>90</v>
      </c>
      <c r="B21" s="92">
        <f>SUM(B13:B20)</f>
        <v>-3872938</v>
      </c>
      <c r="C21" s="92">
        <f>SUM(C13:C20)</f>
        <v>3107225</v>
      </c>
      <c r="D21" s="7"/>
    </row>
    <row r="22" spans="1:4" ht="24.75" customHeight="1">
      <c r="A22" s="104" t="s">
        <v>91</v>
      </c>
      <c r="B22" s="90"/>
      <c r="C22" s="91"/>
      <c r="D22" s="7"/>
    </row>
    <row r="23" spans="1:4" ht="16.5" customHeight="1">
      <c r="A23" s="102" t="s">
        <v>2</v>
      </c>
      <c r="B23" s="91">
        <v>-2195008</v>
      </c>
      <c r="C23" s="91">
        <v>-284639</v>
      </c>
      <c r="D23" s="7"/>
    </row>
    <row r="24" spans="1:4" s="3" customFormat="1" ht="16.5" customHeight="1">
      <c r="A24" s="102" t="s">
        <v>27</v>
      </c>
      <c r="B24" s="91">
        <v>529063</v>
      </c>
      <c r="C24" s="91">
        <v>293876</v>
      </c>
      <c r="D24" s="7"/>
    </row>
    <row r="25" spans="1:4" s="3" customFormat="1" ht="16.5" customHeight="1">
      <c r="A25" s="103" t="s">
        <v>63</v>
      </c>
      <c r="B25" s="91">
        <v>3904025.0316126347</v>
      </c>
      <c r="C25" s="91">
        <v>-23570114.36500001</v>
      </c>
      <c r="D25" s="7"/>
    </row>
    <row r="26" spans="1:4" ht="16.5" customHeight="1">
      <c r="A26" s="103" t="s">
        <v>4</v>
      </c>
      <c r="B26" s="91">
        <v>-2005748.3555992823</v>
      </c>
      <c r="C26" s="91">
        <v>-6842896</v>
      </c>
      <c r="D26" s="7"/>
    </row>
    <row r="27" spans="1:4" ht="16.5" customHeight="1">
      <c r="A27" s="105" t="s">
        <v>96</v>
      </c>
      <c r="B27" s="64"/>
      <c r="C27" s="64"/>
      <c r="D27" s="7"/>
    </row>
    <row r="28" spans="1:4" ht="16.5" customHeight="1">
      <c r="A28" s="103" t="s">
        <v>28</v>
      </c>
      <c r="B28" s="91">
        <v>-2154745</v>
      </c>
      <c r="C28" s="91">
        <v>-2180115</v>
      </c>
      <c r="D28" s="7"/>
    </row>
    <row r="29" spans="1:4" ht="16.5" customHeight="1">
      <c r="A29" s="103" t="s">
        <v>6</v>
      </c>
      <c r="B29" s="91">
        <v>-297707</v>
      </c>
      <c r="C29" s="91">
        <v>8767034</v>
      </c>
      <c r="D29" s="7"/>
    </row>
    <row r="30" spans="1:4" ht="16.5" customHeight="1">
      <c r="A30" s="103" t="s">
        <v>7</v>
      </c>
      <c r="B30" s="91">
        <v>9823389</v>
      </c>
      <c r="C30" s="91">
        <v>9054003</v>
      </c>
      <c r="D30" s="7"/>
    </row>
    <row r="31" spans="1:4" ht="16.5" customHeight="1">
      <c r="A31" s="103" t="s">
        <v>8</v>
      </c>
      <c r="B31" s="91">
        <f>1181804-7588</f>
        <v>1174216</v>
      </c>
      <c r="C31" s="91">
        <v>7536359</v>
      </c>
      <c r="D31" s="7"/>
    </row>
    <row r="32" spans="1:4" ht="37.5" customHeight="1">
      <c r="A32" s="101" t="s">
        <v>81</v>
      </c>
      <c r="B32" s="92">
        <f>SUM(B21:B31)</f>
        <v>4904546.676013352</v>
      </c>
      <c r="C32" s="92">
        <f>SUM(C21:C31)</f>
        <v>-4119267.3650000095</v>
      </c>
      <c r="D32" s="7"/>
    </row>
    <row r="33" spans="1:4" ht="16.5" customHeight="1">
      <c r="A33" s="103" t="s">
        <v>82</v>
      </c>
      <c r="B33" s="91" t="s">
        <v>22</v>
      </c>
      <c r="C33" s="91">
        <v>225712</v>
      </c>
      <c r="D33" s="7"/>
    </row>
    <row r="34" spans="1:4" ht="36" customHeight="1">
      <c r="A34" s="101" t="s">
        <v>112</v>
      </c>
      <c r="B34" s="92">
        <f>SUM(B32:B33)</f>
        <v>4904546.676013352</v>
      </c>
      <c r="C34" s="92">
        <f>SUM(C32:C33)</f>
        <v>-3893555.3650000095</v>
      </c>
      <c r="D34" s="7"/>
    </row>
    <row r="35" spans="1:4" ht="16.5" customHeight="1">
      <c r="A35" s="106" t="s">
        <v>20</v>
      </c>
      <c r="B35" s="90"/>
      <c r="C35" s="90"/>
      <c r="D35" s="7"/>
    </row>
    <row r="36" spans="1:4" ht="16.5" customHeight="1">
      <c r="A36" s="102" t="s">
        <v>83</v>
      </c>
      <c r="B36" s="91">
        <v>-14238717</v>
      </c>
      <c r="C36" s="91">
        <v>-21053589</v>
      </c>
      <c r="D36" s="7"/>
    </row>
    <row r="37" spans="1:4" ht="16.5" customHeight="1">
      <c r="A37" s="102" t="s">
        <v>84</v>
      </c>
      <c r="B37" s="90">
        <v>7105392</v>
      </c>
      <c r="C37" s="91">
        <v>15661949</v>
      </c>
      <c r="D37" s="7"/>
    </row>
    <row r="38" spans="1:4" ht="16.5" customHeight="1">
      <c r="A38" s="102" t="s">
        <v>85</v>
      </c>
      <c r="B38" s="91" t="s">
        <v>22</v>
      </c>
      <c r="C38" s="91" t="s">
        <v>22</v>
      </c>
      <c r="D38" s="7"/>
    </row>
    <row r="39" spans="1:4" ht="16.5" customHeight="1">
      <c r="A39" s="102" t="s">
        <v>30</v>
      </c>
      <c r="B39" s="90" t="s">
        <v>22</v>
      </c>
      <c r="C39" s="90" t="s">
        <v>22</v>
      </c>
      <c r="D39" s="7"/>
    </row>
    <row r="40" spans="1:4" ht="16.5" customHeight="1">
      <c r="A40" s="102" t="s">
        <v>21</v>
      </c>
      <c r="B40" s="91">
        <v>-26697</v>
      </c>
      <c r="C40" s="91">
        <v>-21342</v>
      </c>
      <c r="D40" s="7"/>
    </row>
    <row r="41" spans="1:4" ht="16.5" customHeight="1">
      <c r="A41" s="102" t="s">
        <v>86</v>
      </c>
      <c r="B41" s="91">
        <v>0</v>
      </c>
      <c r="C41" s="91" t="s">
        <v>22</v>
      </c>
      <c r="D41" s="7"/>
    </row>
    <row r="42" spans="1:4" ht="29.25" customHeight="1">
      <c r="A42" s="101" t="s">
        <v>32</v>
      </c>
      <c r="B42" s="92">
        <f>SUM(B36:B41)</f>
        <v>-7160022</v>
      </c>
      <c r="C42" s="92">
        <f>SUM(C36:C41)</f>
        <v>-5412982</v>
      </c>
      <c r="D42" s="7"/>
    </row>
    <row r="43" spans="1:4" ht="16.5" customHeight="1">
      <c r="A43" s="107" t="s">
        <v>23</v>
      </c>
      <c r="B43" s="90"/>
      <c r="C43" s="90"/>
      <c r="D43" s="7"/>
    </row>
    <row r="44" spans="1:4" ht="16.5" customHeight="1">
      <c r="A44" s="102" t="s">
        <v>138</v>
      </c>
      <c r="B44" s="91">
        <v>18075758</v>
      </c>
      <c r="C44" s="91">
        <v>0</v>
      </c>
      <c r="D44" s="7"/>
    </row>
    <row r="45" spans="1:4" ht="16.5" customHeight="1">
      <c r="A45" s="102" t="s">
        <v>133</v>
      </c>
      <c r="B45" s="91">
        <v>-4789777</v>
      </c>
      <c r="C45" s="91">
        <v>0</v>
      </c>
      <c r="D45" s="7"/>
    </row>
    <row r="46" spans="1:4" ht="16.5" customHeight="1">
      <c r="A46" s="102" t="s">
        <v>16</v>
      </c>
      <c r="B46" s="91" t="s">
        <v>22</v>
      </c>
      <c r="C46" s="91" t="s">
        <v>22</v>
      </c>
      <c r="D46" s="7"/>
    </row>
    <row r="47" spans="1:4" s="3" customFormat="1" ht="31.5" customHeight="1">
      <c r="A47" s="101" t="s">
        <v>87</v>
      </c>
      <c r="B47" s="92">
        <f>SUM(B44:B46)</f>
        <v>13285981</v>
      </c>
      <c r="C47" s="92">
        <f>SUM(C44:C46)</f>
        <v>0</v>
      </c>
      <c r="D47" s="7"/>
    </row>
    <row r="48" spans="1:4" ht="28.5" customHeight="1">
      <c r="A48" s="108" t="s">
        <v>130</v>
      </c>
      <c r="B48" s="92">
        <f>B34+B42+B47</f>
        <v>11030505.676013352</v>
      </c>
      <c r="C48" s="92">
        <f>C34+C42+C47</f>
        <v>-9306537.36500001</v>
      </c>
      <c r="D48" s="7"/>
    </row>
    <row r="49" spans="1:4" ht="16.5" customHeight="1">
      <c r="A49" s="102" t="s">
        <v>24</v>
      </c>
      <c r="B49" s="91">
        <v>397053</v>
      </c>
      <c r="C49" s="91">
        <v>56522</v>
      </c>
      <c r="D49" s="7"/>
    </row>
    <row r="50" spans="1:4" ht="33" customHeight="1">
      <c r="A50" s="108" t="s">
        <v>88</v>
      </c>
      <c r="B50" s="92">
        <f>B34+B42+B47+B49</f>
        <v>11427558.676013352</v>
      </c>
      <c r="C50" s="92">
        <f>C34+C42+C47+C49</f>
        <v>-9250015.36500001</v>
      </c>
      <c r="D50" s="7"/>
    </row>
    <row r="51" spans="1:4" s="3" customFormat="1" ht="16.5" customHeight="1">
      <c r="A51" s="102"/>
      <c r="B51" s="90"/>
      <c r="C51" s="82"/>
      <c r="D51" s="7"/>
    </row>
    <row r="52" spans="1:4" ht="16.5" customHeight="1">
      <c r="A52" s="101" t="s">
        <v>111</v>
      </c>
      <c r="B52" s="39">
        <v>23502928</v>
      </c>
      <c r="C52" s="39">
        <v>24618693</v>
      </c>
      <c r="D52" s="7"/>
    </row>
    <row r="53" spans="1:4" ht="16.5" customHeight="1">
      <c r="A53" s="101" t="s">
        <v>139</v>
      </c>
      <c r="B53" s="39">
        <v>34930487</v>
      </c>
      <c r="C53" s="39">
        <v>15368678</v>
      </c>
      <c r="D53" s="7"/>
    </row>
    <row r="54" spans="1:3" s="5" customFormat="1" ht="12.75">
      <c r="A54" s="46"/>
      <c r="B54" s="47"/>
      <c r="C54" s="47"/>
    </row>
    <row r="55" spans="1:3" s="4" customFormat="1" ht="12.75">
      <c r="A55" s="17"/>
      <c r="B55" s="48"/>
      <c r="C55" s="19"/>
    </row>
    <row r="56" spans="1:3" s="6" customFormat="1" ht="12.75">
      <c r="A56" s="109"/>
      <c r="B56" s="19"/>
      <c r="C56" s="93"/>
    </row>
    <row r="57" spans="1:3" s="75" customFormat="1" ht="15.75" customHeight="1">
      <c r="A57" s="94" t="s">
        <v>108</v>
      </c>
      <c r="B57" s="94"/>
      <c r="C57" s="94" t="s">
        <v>109</v>
      </c>
    </row>
    <row r="58" spans="1:3" s="75" customFormat="1" ht="15.75">
      <c r="A58" s="94"/>
      <c r="B58" s="94"/>
      <c r="C58" s="94"/>
    </row>
    <row r="59" spans="1:3" s="75" customFormat="1" ht="15.75">
      <c r="A59" s="52"/>
      <c r="B59" s="53"/>
      <c r="C59" s="53"/>
    </row>
    <row r="60" spans="1:3" s="75" customFormat="1" ht="15.75">
      <c r="A60" s="94" t="s">
        <v>110</v>
      </c>
      <c r="B60" s="94"/>
      <c r="C60" s="94" t="s">
        <v>114</v>
      </c>
    </row>
    <row r="61" spans="1:5" s="75" customFormat="1" ht="14.25">
      <c r="A61" s="76"/>
      <c r="B61" s="77"/>
      <c r="C61" s="95"/>
      <c r="E61" s="79"/>
    </row>
    <row r="62" spans="1:5" s="75" customFormat="1" ht="14.25">
      <c r="A62" s="76"/>
      <c r="B62" s="77"/>
      <c r="C62" s="95"/>
      <c r="E62" s="79"/>
    </row>
    <row r="63" spans="1:5" s="80" customFormat="1" ht="19.5" customHeight="1">
      <c r="A63" s="120" t="s">
        <v>120</v>
      </c>
      <c r="B63" s="120"/>
      <c r="C63" s="120"/>
      <c r="E63" s="81"/>
    </row>
    <row r="64" spans="1:3" ht="14.25">
      <c r="A64" s="54"/>
      <c r="B64" s="55"/>
      <c r="C64" s="55"/>
    </row>
    <row r="65" spans="1:3" ht="14.25">
      <c r="A65" s="54"/>
      <c r="B65" s="55"/>
      <c r="C65" s="55"/>
    </row>
    <row r="66" spans="1:3" ht="14.25">
      <c r="A66" s="54"/>
      <c r="B66" s="19"/>
      <c r="C66" s="19"/>
    </row>
  </sheetData>
  <sheetProtection/>
  <mergeCells count="4">
    <mergeCell ref="A63:C63"/>
    <mergeCell ref="A8:C8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33"/>
  <sheetViews>
    <sheetView tabSelected="1" zoomScaleSheetLayoutView="100" zoomScalePageLayoutView="0" workbookViewId="0" topLeftCell="C1">
      <selection activeCell="J12" sqref="J12"/>
    </sheetView>
  </sheetViews>
  <sheetFormatPr defaultColWidth="9.00390625" defaultRowHeight="12.75"/>
  <cols>
    <col min="1" max="1" width="44.25390625" style="8" customWidth="1"/>
    <col min="2" max="2" width="17.00390625" style="8" customWidth="1"/>
    <col min="3" max="3" width="20.875" style="8" customWidth="1"/>
    <col min="4" max="4" width="16.125" style="8" customWidth="1"/>
    <col min="5" max="5" width="22.125" style="8" customWidth="1"/>
    <col min="6" max="6" width="18.75390625" style="8" customWidth="1"/>
    <col min="7" max="7" width="15.125" style="72" customWidth="1"/>
    <col min="8" max="8" width="15.25390625" style="72" customWidth="1"/>
    <col min="9" max="9" width="14.375" style="72" customWidth="1"/>
    <col min="10" max="10" width="19.375" style="72" customWidth="1"/>
    <col min="11" max="11" width="17.875" style="113" customWidth="1"/>
    <col min="12" max="12" width="9.125" style="8" customWidth="1"/>
    <col min="13" max="13" width="10.625" style="8" bestFit="1" customWidth="1"/>
    <col min="14" max="16384" width="9.125" style="8" customWidth="1"/>
  </cols>
  <sheetData>
    <row r="1" spans="1:11" ht="15.75">
      <c r="A1" s="65"/>
      <c r="B1" s="65"/>
      <c r="C1" s="65"/>
      <c r="D1" s="65"/>
      <c r="E1" s="65"/>
      <c r="F1" s="65"/>
      <c r="G1" s="69"/>
      <c r="H1" s="69"/>
      <c r="I1" s="69"/>
      <c r="J1" s="69"/>
      <c r="K1" s="110"/>
    </row>
    <row r="2" spans="1:11" ht="15.75">
      <c r="A2" s="65"/>
      <c r="B2" s="65"/>
      <c r="C2" s="65"/>
      <c r="D2" s="65"/>
      <c r="E2" s="65"/>
      <c r="F2" s="65"/>
      <c r="G2" s="69"/>
      <c r="H2" s="69"/>
      <c r="I2" s="69"/>
      <c r="J2" s="69"/>
      <c r="K2" s="110"/>
    </row>
    <row r="3" spans="1:11" ht="15.75">
      <c r="A3" s="65"/>
      <c r="B3" s="65"/>
      <c r="C3" s="65"/>
      <c r="D3" s="65"/>
      <c r="E3" s="65"/>
      <c r="F3" s="65"/>
      <c r="G3" s="69"/>
      <c r="H3" s="69"/>
      <c r="I3" s="69"/>
      <c r="J3" s="69"/>
      <c r="K3" s="110"/>
    </row>
    <row r="4" spans="1:11" ht="15.75">
      <c r="A4" s="131" t="s">
        <v>29</v>
      </c>
      <c r="B4" s="131"/>
      <c r="C4" s="131"/>
      <c r="D4" s="131"/>
      <c r="E4" s="131"/>
      <c r="F4" s="131"/>
      <c r="G4" s="131"/>
      <c r="H4" s="131"/>
      <c r="I4" s="131"/>
      <c r="J4" s="69"/>
      <c r="K4" s="110"/>
    </row>
    <row r="5" spans="1:11" ht="15.75">
      <c r="A5" s="131" t="s">
        <v>11</v>
      </c>
      <c r="B5" s="131"/>
      <c r="C5" s="131"/>
      <c r="D5" s="131"/>
      <c r="E5" s="131"/>
      <c r="F5" s="131"/>
      <c r="G5" s="131"/>
      <c r="H5" s="131"/>
      <c r="I5" s="131"/>
      <c r="J5" s="69"/>
      <c r="K5" s="110"/>
    </row>
    <row r="6" spans="1:11" ht="15.75" customHeight="1">
      <c r="A6" s="124" t="s">
        <v>118</v>
      </c>
      <c r="B6" s="124"/>
      <c r="C6" s="124"/>
      <c r="D6" s="124"/>
      <c r="E6" s="124"/>
      <c r="F6" s="124"/>
      <c r="G6" s="124"/>
      <c r="H6" s="124"/>
      <c r="I6" s="124"/>
      <c r="J6" s="69"/>
      <c r="K6" s="110"/>
    </row>
    <row r="7" spans="1:11" ht="16.5" thickBot="1">
      <c r="A7" s="66" t="s">
        <v>106</v>
      </c>
      <c r="B7" s="67"/>
      <c r="C7" s="67"/>
      <c r="D7" s="67"/>
      <c r="E7" s="67"/>
      <c r="F7" s="67"/>
      <c r="G7" s="67"/>
      <c r="H7" s="67"/>
      <c r="I7" s="67"/>
      <c r="J7" s="69"/>
      <c r="K7" s="88" t="s">
        <v>97</v>
      </c>
    </row>
    <row r="8" spans="1:11" ht="47.25" customHeight="1">
      <c r="A8" s="132"/>
      <c r="B8" s="128" t="s">
        <v>12</v>
      </c>
      <c r="C8" s="128" t="s">
        <v>13</v>
      </c>
      <c r="D8" s="128" t="s">
        <v>94</v>
      </c>
      <c r="E8" s="128" t="s">
        <v>95</v>
      </c>
      <c r="F8" s="128" t="s">
        <v>14</v>
      </c>
      <c r="G8" s="128" t="s">
        <v>60</v>
      </c>
      <c r="H8" s="128" t="s">
        <v>42</v>
      </c>
      <c r="I8" s="128" t="s">
        <v>15</v>
      </c>
      <c r="J8" s="128" t="s">
        <v>44</v>
      </c>
      <c r="K8" s="126" t="s">
        <v>26</v>
      </c>
    </row>
    <row r="9" spans="1:11" ht="31.5" customHeight="1">
      <c r="A9" s="133"/>
      <c r="B9" s="129"/>
      <c r="C9" s="129"/>
      <c r="D9" s="129"/>
      <c r="E9" s="129"/>
      <c r="F9" s="129"/>
      <c r="G9" s="129"/>
      <c r="H9" s="129"/>
      <c r="I9" s="129"/>
      <c r="J9" s="129"/>
      <c r="K9" s="127"/>
    </row>
    <row r="10" spans="1:11" ht="15.75" customHeight="1">
      <c r="A10" s="133"/>
      <c r="B10" s="129"/>
      <c r="C10" s="129"/>
      <c r="D10" s="129"/>
      <c r="E10" s="129"/>
      <c r="F10" s="129"/>
      <c r="G10" s="129"/>
      <c r="H10" s="129"/>
      <c r="I10" s="129"/>
      <c r="J10" s="129"/>
      <c r="K10" s="127"/>
    </row>
    <row r="11" spans="1:11" s="13" customFormat="1" ht="15.75">
      <c r="A11" s="16" t="s">
        <v>99</v>
      </c>
      <c r="B11" s="11">
        <v>127316185</v>
      </c>
      <c r="C11" s="11">
        <v>295056</v>
      </c>
      <c r="D11" s="12">
        <v>-267249</v>
      </c>
      <c r="E11" s="12">
        <v>-6348</v>
      </c>
      <c r="F11" s="11">
        <v>100</v>
      </c>
      <c r="G11" s="12">
        <v>-58418820</v>
      </c>
      <c r="H11" s="11">
        <v>1597272</v>
      </c>
      <c r="I11" s="11">
        <v>70516196</v>
      </c>
      <c r="J11" s="11">
        <v>229941</v>
      </c>
      <c r="K11" s="12">
        <v>70746137</v>
      </c>
    </row>
    <row r="12" spans="1:11" s="13" customFormat="1" ht="15.75">
      <c r="A12" s="9" t="s">
        <v>93</v>
      </c>
      <c r="B12" s="14" t="s">
        <v>22</v>
      </c>
      <c r="C12" s="14" t="s">
        <v>22</v>
      </c>
      <c r="D12" s="14">
        <v>0</v>
      </c>
      <c r="E12" s="14">
        <v>0</v>
      </c>
      <c r="F12" s="14">
        <v>0</v>
      </c>
      <c r="G12" s="14">
        <v>463777</v>
      </c>
      <c r="H12" s="14">
        <v>-48318</v>
      </c>
      <c r="I12" s="14">
        <v>415459</v>
      </c>
      <c r="J12" s="14">
        <v>-6055</v>
      </c>
      <c r="K12" s="14">
        <v>415459</v>
      </c>
    </row>
    <row r="13" spans="1:11" ht="31.5">
      <c r="A13" s="9" t="s">
        <v>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18005</v>
      </c>
      <c r="H13" s="14">
        <v>-18005</v>
      </c>
      <c r="I13" s="14">
        <v>0</v>
      </c>
      <c r="J13" s="14">
        <v>0</v>
      </c>
      <c r="K13" s="14">
        <v>0</v>
      </c>
    </row>
    <row r="14" spans="1:11" ht="15.75">
      <c r="A14" s="9" t="s">
        <v>92</v>
      </c>
      <c r="B14" s="14" t="s">
        <v>22</v>
      </c>
      <c r="C14" s="14">
        <v>0</v>
      </c>
      <c r="D14" s="14">
        <v>0</v>
      </c>
      <c r="E14" s="14" t="s">
        <v>22</v>
      </c>
      <c r="F14" s="14" t="s">
        <v>22</v>
      </c>
      <c r="G14" s="14">
        <v>0</v>
      </c>
      <c r="H14" s="14">
        <v>0</v>
      </c>
      <c r="I14" s="14">
        <v>0</v>
      </c>
      <c r="J14" s="14">
        <v>-40750</v>
      </c>
      <c r="K14" s="14">
        <v>-46805</v>
      </c>
    </row>
    <row r="15" spans="1:11" ht="15.75">
      <c r="A15" s="9" t="s">
        <v>16</v>
      </c>
      <c r="B15" s="14"/>
      <c r="C15" s="14"/>
      <c r="D15" s="14">
        <v>-1656</v>
      </c>
      <c r="E15" s="14" t="s">
        <v>22</v>
      </c>
      <c r="F15" s="14" t="s">
        <v>22</v>
      </c>
      <c r="G15" s="14"/>
      <c r="H15" s="14"/>
      <c r="I15" s="14">
        <v>-1656</v>
      </c>
      <c r="J15" s="14"/>
      <c r="K15" s="14">
        <v>-1656</v>
      </c>
    </row>
    <row r="16" spans="1:11" ht="15.75" customHeight="1">
      <c r="A16" s="9" t="s">
        <v>132</v>
      </c>
      <c r="B16" s="14"/>
      <c r="C16" s="14"/>
      <c r="D16" s="14"/>
      <c r="E16" s="14">
        <v>21</v>
      </c>
      <c r="F16" s="14"/>
      <c r="G16" s="14"/>
      <c r="H16" s="14"/>
      <c r="I16" s="14">
        <v>21</v>
      </c>
      <c r="J16" s="14"/>
      <c r="K16" s="14">
        <v>21</v>
      </c>
    </row>
    <row r="17" spans="1:11" ht="15.75">
      <c r="A17" s="10" t="s">
        <v>129</v>
      </c>
      <c r="B17" s="11">
        <f aca="true" t="shared" si="0" ref="B17:K17">SUM(B11:B16)</f>
        <v>127316185</v>
      </c>
      <c r="C17" s="11">
        <f t="shared" si="0"/>
        <v>295056</v>
      </c>
      <c r="D17" s="12">
        <f t="shared" si="0"/>
        <v>-268905</v>
      </c>
      <c r="E17" s="12">
        <f t="shared" si="0"/>
        <v>-6327</v>
      </c>
      <c r="F17" s="11">
        <f t="shared" si="0"/>
        <v>100</v>
      </c>
      <c r="G17" s="12">
        <f t="shared" si="0"/>
        <v>-57937038</v>
      </c>
      <c r="H17" s="11">
        <f t="shared" si="0"/>
        <v>1530949</v>
      </c>
      <c r="I17" s="11">
        <f t="shared" si="0"/>
        <v>70930020</v>
      </c>
      <c r="J17" s="11">
        <f>SUM(J11:J16)</f>
        <v>183136</v>
      </c>
      <c r="K17" s="11">
        <f t="shared" si="0"/>
        <v>71113156</v>
      </c>
    </row>
    <row r="18" spans="1:13" ht="15.75">
      <c r="A18" s="16" t="s">
        <v>107</v>
      </c>
      <c r="B18" s="11">
        <v>127316185</v>
      </c>
      <c r="C18" s="11">
        <v>295056</v>
      </c>
      <c r="D18" s="12">
        <v>-267249</v>
      </c>
      <c r="E18" s="12">
        <v>-8004</v>
      </c>
      <c r="F18" s="11">
        <v>100</v>
      </c>
      <c r="G18" s="12">
        <v>-56473889</v>
      </c>
      <c r="H18" s="11">
        <v>664465</v>
      </c>
      <c r="I18" s="11">
        <f>SUM(B18:H18)</f>
        <v>71526664</v>
      </c>
      <c r="J18" s="11">
        <v>230204</v>
      </c>
      <c r="K18" s="12">
        <f>I18+J18</f>
        <v>71756868</v>
      </c>
      <c r="M18" s="15"/>
    </row>
    <row r="19" spans="1:11" ht="15.75">
      <c r="A19" s="9" t="s">
        <v>93</v>
      </c>
      <c r="B19" s="14" t="s">
        <v>22</v>
      </c>
      <c r="C19" s="14" t="s">
        <v>22</v>
      </c>
      <c r="D19" s="14">
        <v>0</v>
      </c>
      <c r="E19" s="14">
        <v>0</v>
      </c>
      <c r="F19" s="14">
        <v>0</v>
      </c>
      <c r="G19" s="14">
        <v>997363</v>
      </c>
      <c r="H19" s="14">
        <v>-122093</v>
      </c>
      <c r="I19" s="68">
        <f>SUM(B19:H19)</f>
        <v>875270</v>
      </c>
      <c r="J19" s="14">
        <f>'ф.2'!B53</f>
        <v>43464</v>
      </c>
      <c r="K19" s="14">
        <f>I19+J19</f>
        <v>918734</v>
      </c>
    </row>
    <row r="20" spans="1:11" ht="31.5">
      <c r="A20" s="9" t="s">
        <v>45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11745</v>
      </c>
      <c r="H20" s="14">
        <v>-11745</v>
      </c>
      <c r="I20" s="14">
        <f>SUM(B20:H20)</f>
        <v>0</v>
      </c>
      <c r="J20" s="14">
        <v>0</v>
      </c>
      <c r="K20" s="14">
        <f>I20+J20</f>
        <v>0</v>
      </c>
    </row>
    <row r="21" spans="1:11" ht="15.75">
      <c r="A21" s="9" t="s">
        <v>92</v>
      </c>
      <c r="B21" s="14" t="s">
        <v>22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  <c r="J21" s="14">
        <v>-53935</v>
      </c>
      <c r="K21" s="14">
        <f>I21+J21</f>
        <v>-53935</v>
      </c>
    </row>
    <row r="22" spans="1:11" ht="15.75">
      <c r="A22" s="9" t="s">
        <v>116</v>
      </c>
      <c r="B22" s="14"/>
      <c r="C22" s="14"/>
      <c r="D22" s="14"/>
      <c r="E22" s="14"/>
      <c r="F22" s="14"/>
      <c r="G22" s="14"/>
      <c r="H22" s="14">
        <v>-127176</v>
      </c>
      <c r="I22" s="14">
        <f>SUM(B22:H22)</f>
        <v>-127176</v>
      </c>
      <c r="J22" s="14"/>
      <c r="K22" s="14">
        <f>I22+J22</f>
        <v>-127176</v>
      </c>
    </row>
    <row r="23" spans="1:11" s="13" customFormat="1" ht="15.75">
      <c r="A23" s="10" t="s">
        <v>128</v>
      </c>
      <c r="B23" s="11">
        <f>SUM(B18:B22)</f>
        <v>127316185</v>
      </c>
      <c r="C23" s="11">
        <f aca="true" t="shared" si="1" ref="C23:H23">SUM(C18:C22)</f>
        <v>295056</v>
      </c>
      <c r="D23" s="12">
        <f t="shared" si="1"/>
        <v>-267249</v>
      </c>
      <c r="E23" s="12">
        <f t="shared" si="1"/>
        <v>-8004</v>
      </c>
      <c r="F23" s="11">
        <f t="shared" si="1"/>
        <v>100</v>
      </c>
      <c r="G23" s="12">
        <f t="shared" si="1"/>
        <v>-55464781</v>
      </c>
      <c r="H23" s="11">
        <f t="shared" si="1"/>
        <v>403451</v>
      </c>
      <c r="I23" s="11">
        <f>SUM(I18:I22)</f>
        <v>72274758</v>
      </c>
      <c r="J23" s="11">
        <f>SUM(J18:J22)</f>
        <v>219733</v>
      </c>
      <c r="K23" s="11">
        <f>SUM(K18:K22)</f>
        <v>72494491</v>
      </c>
    </row>
    <row r="24" spans="1:11" s="72" customFormat="1" ht="15.75">
      <c r="A24" s="69"/>
      <c r="B24" s="70"/>
      <c r="C24" s="70"/>
      <c r="D24" s="70"/>
      <c r="E24" s="70"/>
      <c r="F24" s="70"/>
      <c r="G24" s="70"/>
      <c r="H24" s="70"/>
      <c r="I24" s="70"/>
      <c r="J24" s="69"/>
      <c r="K24" s="71"/>
    </row>
    <row r="25" spans="1:11" s="72" customFormat="1" ht="15.7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5.75">
      <c r="A26" s="73"/>
      <c r="B26" s="73"/>
      <c r="C26" s="73"/>
      <c r="D26" s="65"/>
      <c r="E26" s="65"/>
      <c r="F26" s="65"/>
      <c r="G26" s="70"/>
      <c r="H26" s="69"/>
      <c r="I26" s="111"/>
      <c r="J26" s="69"/>
      <c r="K26" s="112"/>
    </row>
    <row r="27" spans="1:10" s="75" customFormat="1" ht="15.75" customHeight="1">
      <c r="A27" s="51" t="s">
        <v>108</v>
      </c>
      <c r="B27" s="51"/>
      <c r="E27" s="51" t="s">
        <v>109</v>
      </c>
      <c r="H27" s="85"/>
      <c r="J27" s="85"/>
    </row>
    <row r="28" spans="1:5" s="75" customFormat="1" ht="15.75">
      <c r="A28" s="51"/>
      <c r="B28" s="51"/>
      <c r="E28" s="51"/>
    </row>
    <row r="29" spans="1:5" s="75" customFormat="1" ht="15.75">
      <c r="A29" s="52"/>
      <c r="B29" s="53"/>
      <c r="E29" s="53"/>
    </row>
    <row r="30" spans="1:5" s="75" customFormat="1" ht="15.75">
      <c r="A30" s="51" t="s">
        <v>110</v>
      </c>
      <c r="B30" s="51"/>
      <c r="E30" s="51" t="s">
        <v>114</v>
      </c>
    </row>
    <row r="31" spans="1:5" s="75" customFormat="1" ht="14.25">
      <c r="A31" s="76"/>
      <c r="B31" s="77">
        <f>1181804-7588</f>
        <v>1174216</v>
      </c>
      <c r="C31" s="78"/>
      <c r="E31" s="79"/>
    </row>
    <row r="32" spans="1:5" s="75" customFormat="1" ht="14.25">
      <c r="A32" s="76"/>
      <c r="B32" s="77"/>
      <c r="C32" s="78"/>
      <c r="E32" s="79"/>
    </row>
    <row r="33" spans="1:5" s="80" customFormat="1" ht="19.5" customHeight="1">
      <c r="A33" s="120" t="s">
        <v>120</v>
      </c>
      <c r="B33" s="130"/>
      <c r="C33" s="120"/>
      <c r="E33" s="81"/>
    </row>
  </sheetData>
  <sheetProtection/>
  <mergeCells count="15">
    <mergeCell ref="D8:D10"/>
    <mergeCell ref="E8:E10"/>
    <mergeCell ref="F8:F10"/>
    <mergeCell ref="G8:G10"/>
    <mergeCell ref="H8:H10"/>
    <mergeCell ref="K8:K10"/>
    <mergeCell ref="I8:I10"/>
    <mergeCell ref="J8:J10"/>
    <mergeCell ref="A33:C33"/>
    <mergeCell ref="A4:I4"/>
    <mergeCell ref="A5:I5"/>
    <mergeCell ref="A6:I6"/>
    <mergeCell ref="A8:A10"/>
    <mergeCell ref="B8:B10"/>
    <mergeCell ref="C8:C10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DOspan</cp:lastModifiedBy>
  <cp:lastPrinted>2013-10-29T05:29:35Z</cp:lastPrinted>
  <dcterms:created xsi:type="dcterms:W3CDTF">2009-05-05T06:44:20Z</dcterms:created>
  <dcterms:modified xsi:type="dcterms:W3CDTF">2013-10-30T10:45:59Z</dcterms:modified>
  <cp:category/>
  <cp:version/>
  <cp:contentType/>
  <cp:contentStatus/>
</cp:coreProperties>
</file>