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075" activeTab="1"/>
  </bookViews>
  <sheets>
    <sheet name="ББ с переоц09" sheetId="1" r:id="rId1"/>
    <sheet name="Ф2 09" sheetId="2" r:id="rId2"/>
    <sheet name="Ф3 09" sheetId="3" r:id="rId3"/>
    <sheet name="Ф4 09" sheetId="4" r:id="rId4"/>
  </sheets>
  <externalReferences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M57" i="4" l="1"/>
  <c r="K57" i="4"/>
  <c r="K56" i="4"/>
  <c r="M56" i="4" s="1"/>
  <c r="M55" i="4"/>
  <c r="K55" i="4"/>
  <c r="M54" i="4"/>
  <c r="K54" i="4"/>
  <c r="M53" i="4"/>
  <c r="K53" i="4"/>
  <c r="K52" i="4"/>
  <c r="M52" i="4" s="1"/>
  <c r="M51" i="4"/>
  <c r="K51" i="4"/>
  <c r="M50" i="4"/>
  <c r="K50" i="4"/>
  <c r="J49" i="4"/>
  <c r="I49" i="4"/>
  <c r="E49" i="4"/>
  <c r="C49" i="4"/>
  <c r="K48" i="4"/>
  <c r="M48" i="4" s="1"/>
  <c r="K47" i="4"/>
  <c r="M47" i="4" s="1"/>
  <c r="K45" i="4"/>
  <c r="M45" i="4" s="1"/>
  <c r="K44" i="4"/>
  <c r="M44" i="4" s="1"/>
  <c r="K43" i="4"/>
  <c r="M43" i="4" s="1"/>
  <c r="L42" i="4"/>
  <c r="L49" i="4" s="1"/>
  <c r="J42" i="4"/>
  <c r="I42" i="4"/>
  <c r="H42" i="4"/>
  <c r="H49" i="4" s="1"/>
  <c r="G42" i="4"/>
  <c r="G49" i="4" s="1"/>
  <c r="F42" i="4"/>
  <c r="F49" i="4" s="1"/>
  <c r="E42" i="4"/>
  <c r="D42" i="4"/>
  <c r="D49" i="4" s="1"/>
  <c r="C42" i="4"/>
  <c r="K42" i="4" s="1"/>
  <c r="M42" i="4" s="1"/>
  <c r="M41" i="4"/>
  <c r="K41" i="4"/>
  <c r="K40" i="4"/>
  <c r="M40" i="4" s="1"/>
  <c r="M39" i="4"/>
  <c r="K39" i="4"/>
  <c r="M38" i="4"/>
  <c r="K38" i="4"/>
  <c r="M37" i="4"/>
  <c r="K37" i="4"/>
  <c r="G35" i="4"/>
  <c r="G36" i="4" s="1"/>
  <c r="M34" i="4"/>
  <c r="K34" i="4"/>
  <c r="K33" i="4"/>
  <c r="M33" i="4" s="1"/>
  <c r="M32" i="4"/>
  <c r="K32" i="4"/>
  <c r="M31" i="4"/>
  <c r="K31" i="4"/>
  <c r="M30" i="4"/>
  <c r="K30" i="4"/>
  <c r="K29" i="4"/>
  <c r="M29" i="4" s="1"/>
  <c r="M28" i="4"/>
  <c r="K28" i="4"/>
  <c r="M27" i="4"/>
  <c r="K27" i="4"/>
  <c r="J26" i="4"/>
  <c r="J35" i="4" s="1"/>
  <c r="J36" i="4" s="1"/>
  <c r="J58" i="4" s="1"/>
  <c r="I26" i="4"/>
  <c r="I35" i="4" s="1"/>
  <c r="I36" i="4" s="1"/>
  <c r="I58" i="4" s="1"/>
  <c r="G26" i="4"/>
  <c r="E26" i="4"/>
  <c r="E35" i="4" s="1"/>
  <c r="E36" i="4" s="1"/>
  <c r="E58" i="4" s="1"/>
  <c r="C26" i="4"/>
  <c r="C35" i="4" s="1"/>
  <c r="K25" i="4"/>
  <c r="M25" i="4" s="1"/>
  <c r="K24" i="4"/>
  <c r="M24" i="4" s="1"/>
  <c r="K23" i="4"/>
  <c r="M23" i="4" s="1"/>
  <c r="K22" i="4"/>
  <c r="M22" i="4" s="1"/>
  <c r="K21" i="4"/>
  <c r="M21" i="4" s="1"/>
  <c r="K20" i="4"/>
  <c r="M20" i="4" s="1"/>
  <c r="L19" i="4"/>
  <c r="L26" i="4" s="1"/>
  <c r="L35" i="4" s="1"/>
  <c r="J19" i="4"/>
  <c r="I19" i="4"/>
  <c r="H19" i="4"/>
  <c r="H26" i="4" s="1"/>
  <c r="H35" i="4" s="1"/>
  <c r="H36" i="4" s="1"/>
  <c r="H58" i="4" s="1"/>
  <c r="G19" i="4"/>
  <c r="F19" i="4"/>
  <c r="F26" i="4" s="1"/>
  <c r="F35" i="4" s="1"/>
  <c r="F36" i="4" s="1"/>
  <c r="F58" i="4" s="1"/>
  <c r="E19" i="4"/>
  <c r="D19" i="4"/>
  <c r="D26" i="4" s="1"/>
  <c r="D35" i="4" s="1"/>
  <c r="D36" i="4" s="1"/>
  <c r="C19" i="4"/>
  <c r="K19" i="4" s="1"/>
  <c r="M19" i="4" s="1"/>
  <c r="K18" i="4"/>
  <c r="M18" i="4" s="1"/>
  <c r="M17" i="4"/>
  <c r="K17" i="4"/>
  <c r="M16" i="4"/>
  <c r="K16" i="4"/>
  <c r="M15" i="4"/>
  <c r="K15" i="4"/>
  <c r="K14" i="4"/>
  <c r="M14" i="4" s="1"/>
  <c r="M13" i="4"/>
  <c r="K13" i="4"/>
  <c r="A7" i="4"/>
  <c r="D66" i="3"/>
  <c r="D73" i="3" s="1"/>
  <c r="E60" i="3"/>
  <c r="E73" i="3" s="1"/>
  <c r="D60" i="3"/>
  <c r="E45" i="3"/>
  <c r="E58" i="3" s="1"/>
  <c r="D45" i="3"/>
  <c r="E32" i="3"/>
  <c r="D32" i="3"/>
  <c r="D58" i="3" s="1"/>
  <c r="E30" i="3"/>
  <c r="D30" i="3"/>
  <c r="E21" i="3"/>
  <c r="D21" i="3"/>
  <c r="E13" i="3"/>
  <c r="D13" i="3"/>
  <c r="E46" i="2"/>
  <c r="D46" i="2"/>
  <c r="E73" i="1"/>
  <c r="D73" i="1"/>
  <c r="D70" i="1"/>
  <c r="D69" i="1"/>
  <c r="G66" i="1"/>
  <c r="E64" i="1"/>
  <c r="E74" i="1" s="1"/>
  <c r="D63" i="1"/>
  <c r="D62" i="1"/>
  <c r="D59" i="1"/>
  <c r="D64" i="1" s="1"/>
  <c r="E54" i="1"/>
  <c r="D51" i="1"/>
  <c r="D48" i="1"/>
  <c r="D54" i="1" s="1"/>
  <c r="D74" i="1" s="1"/>
  <c r="E42" i="1"/>
  <c r="D41" i="1"/>
  <c r="D39" i="1"/>
  <c r="D36" i="1"/>
  <c r="D42" i="1" s="1"/>
  <c r="E25" i="1"/>
  <c r="E43" i="1" s="1"/>
  <c r="D23" i="1"/>
  <c r="D15" i="1"/>
  <c r="D25" i="1" s="1"/>
  <c r="K35" i="4" l="1"/>
  <c r="M35" i="4" s="1"/>
  <c r="C36" i="4"/>
  <c r="L58" i="4"/>
  <c r="L36" i="4"/>
  <c r="D58" i="4"/>
  <c r="G58" i="4"/>
  <c r="K49" i="4"/>
  <c r="M49" i="4" s="1"/>
  <c r="K26" i="4"/>
  <c r="M26" i="4" s="1"/>
  <c r="E75" i="3"/>
  <c r="E77" i="3" s="1"/>
  <c r="D75" i="3"/>
  <c r="D77" i="3" s="1"/>
  <c r="D43" i="1"/>
  <c r="K36" i="4" l="1"/>
  <c r="M36" i="4" s="1"/>
  <c r="C58" i="4"/>
  <c r="K58" i="4" s="1"/>
  <c r="M58" i="4" s="1"/>
</calcChain>
</file>

<file path=xl/comments1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a.sarsenova:</t>
        </r>
        <r>
          <rPr>
            <sz val="9"/>
            <color indexed="81"/>
            <rFont val="Tahoma"/>
            <family val="2"/>
            <charset val="204"/>
          </rPr>
          <t xml:space="preserve">
1211+1280</t>
        </r>
      </text>
    </comment>
  </commentList>
</comments>
</file>

<file path=xl/comments2.xml><?xml version="1.0" encoding="utf-8"?>
<comments xmlns="http://schemas.openxmlformats.org/spreadsheetml/2006/main">
  <authors>
    <author>r.yaeva</author>
  </authors>
  <commentList>
    <comment ref="D23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3310,7210,8410,7470
</t>
        </r>
      </text>
    </comment>
    <comment ref="E23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3310,7210,8410,7470
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1610-119176(1612)
</t>
        </r>
      </text>
    </comment>
    <comment ref="E24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1610-119176(1612)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1252,3120,3220,3350,3394,3395,3401
</t>
        </r>
      </text>
    </comment>
    <comment ref="E25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1252,3120,3220,3350,3394,3395,3401
</t>
        </r>
      </text>
    </comment>
    <comment ref="D28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3110,3130,3150,3160,3180,3190,3210,1421,1430</t>
        </r>
      </text>
    </comment>
    <comment ref="E28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3110,3130,3150,3160,3180,3190,3210,1421,1430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1251,2020,3396,3397,3402,1280,
</t>
        </r>
      </text>
    </comment>
    <comment ref="E29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1251,2020,3396,3397,3402,1280,
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1612
</t>
        </r>
      </text>
    </comment>
    <comment ref="D68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4025</t>
        </r>
      </text>
    </comment>
    <comment ref="E68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4025</t>
        </r>
      </text>
    </comment>
    <comment ref="D72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4177</t>
        </r>
      </text>
    </comment>
    <comment ref="E72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4177</t>
        </r>
      </text>
    </comment>
    <comment ref="D76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6" authorId="0">
      <text>
        <r>
          <rPr>
            <b/>
            <sz val="8"/>
            <color indexed="81"/>
            <rFont val="Tahoma"/>
            <family val="2"/>
            <charset val="204"/>
          </rPr>
          <t>r.yaeva: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<sst xmlns="http://schemas.openxmlformats.org/spreadsheetml/2006/main" count="308" uniqueCount="211">
  <si>
    <t xml:space="preserve">          по состоянию на «30» сентября 2013 года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</si>
  <si>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</si>
  <si>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</si>
  <si>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</si>
  <si>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</si>
  <si>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</si>
  <si>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</si>
  <si>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</si>
  <si>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</si>
  <si>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</si>
  <si>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</si>
  <si>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</si>
  <si>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</si>
  <si>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</si>
  <si>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</si>
  <si>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</si>
  <si>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</si>
  <si>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</si>
  <si>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</si>
  <si>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</si>
  <si>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</si>
  <si>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</si>
  <si>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</si>
  <si>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</si>
  <si>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</si>
  <si>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</si>
  <si>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</si>
  <si>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</si>
  <si>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</si>
  <si>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</si>
  <si>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</si>
  <si>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</si>
  <si>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</si>
  <si>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</si>
  <si>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</si>
  <si>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</si>
  <si>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</si>
  <si>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</si>
  <si>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</si>
  <si>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</si>
  <si>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</si>
  <si>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</si>
  <si>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</si>
  <si>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</si>
  <si>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</si>
  <si>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</si>
  <si>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</si>
  <si>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</si>
  <si>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</si>
  <si>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</si>
  <si>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</si>
  <si>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</si>
  <si>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</si>
  <si>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</si>
  <si>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</si>
  <si>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</si>
  <si>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</si>
  <si>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</si>
  <si>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</si>
  <si>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</si>
  <si>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</t>
  </si>
  <si>
    <t>Главный бухгалтер</t>
  </si>
  <si>
    <t>Наименование показателей</t>
  </si>
  <si>
    <t>За отчетный период</t>
  </si>
  <si>
    <t>За предыдущий период (аналогичный период)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</si>
  <si>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</si>
  <si>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</si>
  <si>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</si>
  <si>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</si>
  <si>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</si>
  <si>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</si>
  <si>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</si>
  <si>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</si>
  <si>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</si>
  <si>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</si>
  <si>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</si>
  <si>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</si>
  <si>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</si>
  <si>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</si>
  <si>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</si>
  <si>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</si>
  <si>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</si>
  <si>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</si>
  <si>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</si>
  <si>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</si>
  <si>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</si>
  <si>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</si>
  <si>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</si>
  <si>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</si>
  <si>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</si>
  <si>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</si>
  <si>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</si>
  <si>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</si>
  <si>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</si>
  <si>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</si>
  <si>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</si>
  <si>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</si>
  <si>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</si>
  <si>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</si>
  <si>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</si>
  <si>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</si>
  <si>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</si>
  <si>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</si>
  <si>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</si>
  <si>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</si>
  <si>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</si>
  <si>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          на «30» сентября 2013 года</t>
  </si>
  <si>
    <t>тыс.тенге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</si>
  <si>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</si>
  <si>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</si>
  <si>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</si>
  <si>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</si>
  <si>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</si>
  <si>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</si>
  <si>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</si>
  <si>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</si>
  <si>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</si>
  <si>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</si>
  <si>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</si>
  <si>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</si>
  <si>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</si>
  <si>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</si>
  <si>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</si>
  <si>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</si>
  <si>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</si>
  <si>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</si>
  <si>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</si>
  <si>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</si>
  <si>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</si>
  <si>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</si>
  <si>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</si>
  <si>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</si>
  <si>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</si>
  <si>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</si>
  <si>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</si>
  <si>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</si>
  <si>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</si>
  <si>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</si>
  <si>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</si>
  <si>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</si>
  <si>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</si>
  <si>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</si>
  <si>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</si>
  <si>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</si>
  <si>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</si>
  <si>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</si>
  <si>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</si>
  <si>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</si>
  <si>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</si>
  <si>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</si>
  <si>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</si>
  <si>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</si>
  <si>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</si>
  <si>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</si>
  <si>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</si>
  <si>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</si>
  <si>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</si>
  <si>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</si>
  <si>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</si>
  <si>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</si>
  <si>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</si>
  <si>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АО "Мангистауская распределительная электросетевая компания"</t>
  </si>
  <si>
    <t>Источник</t>
  </si>
  <si>
    <t>Отчет об изменениях в собственном капитале по состоянию на 30.09.2013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</si>
  <si>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</si>
  <si>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</si>
  <si>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</si>
  <si>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</si>
  <si>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</si>
  <si>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</si>
  <si>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</si>
  <si>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</si>
  <si>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</si>
  <si>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</si>
  <si>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Итого</t>
  </si>
  <si>
    <t>KZT000</t>
  </si>
  <si>
    <t xml:space="preserve">Сальдо на 1 января 2012 года  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</si>
  <si>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</si>
  <si>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</si>
  <si>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</si>
  <si>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 xml:space="preserve">Курсовые разницы, возникающие по переводу операций в иностранной валюте </t>
  </si>
  <si>
    <t>МСБУ 1.96 (б)</t>
  </si>
  <si>
    <t xml:space="preserve">Переоценка основных средств </t>
  </si>
  <si>
    <t>Связанный подоходный налог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</si>
  <si>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</si>
  <si>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</si>
  <si>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</si>
  <si>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</si>
  <si>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</si>
  <si>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</si>
  <si>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</si>
  <si>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>Прочее</t>
  </si>
  <si>
    <t>МСБУ 1.96(a)</t>
  </si>
  <si>
    <r>
      <t>Д</t>
    </r>
    <r>
      <rPr>
        <b/>
        <sz val="8"/>
        <color indexed="19"/>
        <rFont val="Arial"/>
        <family val="2"/>
        <charset val="204"/>
      </rPr>
      <t>оход (убыток) за год</t>
    </r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</si>
  <si>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</si>
  <si>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</si>
  <si>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</si>
  <si>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</si>
  <si>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</si>
  <si>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</si>
  <si>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</si>
  <si>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</si>
  <si>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</si>
  <si>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</si>
  <si>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</si>
  <si>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>Сальдо на 31декабря  2012 г.</t>
  </si>
  <si>
    <t xml:space="preserve">Сальдо на 1 января 2013 года  </t>
  </si>
  <si>
    <t>на конец отчетного периода</t>
  </si>
  <si>
    <t>Промежуточный отчет о финансовом положении</t>
  </si>
  <si>
    <t>Промежуточный отчет о движении денежных средств (прямой метод)</t>
  </si>
  <si>
    <t xml:space="preserve">Промежуточный отчет  о совокупном доходе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</si>
</sst>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</numFmts>
  <fonts count="4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11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name val="Arial Cyr"/>
      <charset val="204"/>
    </font>
    <font>
      <b/>
      <sz val="9"/>
      <color indexed="9"/>
      <name val="Arial"/>
      <family val="2"/>
      <charset val="204"/>
    </font>
    <font>
      <sz val="8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sz val="10"/>
      <color indexed="19"/>
      <name val="Arial Cyr"/>
      <charset val="204"/>
    </font>
    <font>
      <b/>
      <sz val="9"/>
      <color indexed="19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 Cyr"/>
      <charset val="204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56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19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43" fontId="9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6" fillId="0" borderId="5" xfId="1" applyNumberFormat="1" applyFont="1" applyFill="1" applyBorder="1" applyAlignment="1">
      <alignment horizontal="center" vertical="center"/>
    </xf>
    <xf numFmtId="3" fontId="6" fillId="2" borderId="5" xfId="1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top" wrapText="1"/>
    </xf>
    <xf numFmtId="3" fontId="6" fillId="0" borderId="5" xfId="2" applyNumberFormat="1" applyFont="1" applyFill="1" applyBorder="1" applyAlignment="1">
      <alignment horizontal="center" wrapText="1"/>
    </xf>
    <xf numFmtId="3" fontId="0" fillId="0" borderId="0" xfId="0" applyNumberFormat="1"/>
    <xf numFmtId="3" fontId="8" fillId="0" borderId="4" xfId="0" applyNumberFormat="1" applyFont="1" applyFill="1" applyBorder="1" applyAlignment="1">
      <alignment horizontal="center" vertical="top" wrapText="1"/>
    </xf>
    <xf numFmtId="3" fontId="3" fillId="0" borderId="0" xfId="0" applyNumberFormat="1" applyFont="1"/>
    <xf numFmtId="3" fontId="4" fillId="2" borderId="4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left" vertical="center"/>
    </xf>
    <xf numFmtId="164" fontId="3" fillId="0" borderId="0" xfId="0" applyNumberFormat="1" applyFont="1"/>
    <xf numFmtId="3" fontId="7" fillId="0" borderId="4" xfId="0" applyNumberFormat="1" applyFont="1" applyFill="1" applyBorder="1" applyAlignment="1">
      <alignment vertical="top" wrapText="1"/>
    </xf>
    <xf numFmtId="3" fontId="7" fillId="0" borderId="4" xfId="0" applyNumberFormat="1" applyFont="1" applyFill="1" applyBorder="1" applyAlignment="1">
      <alignment vertical="top"/>
    </xf>
    <xf numFmtId="0" fontId="3" fillId="0" borderId="0" xfId="0" applyFont="1" applyAlignment="1"/>
    <xf numFmtId="3" fontId="13" fillId="3" borderId="8" xfId="0" applyNumberFormat="1" applyFont="1" applyFill="1" applyBorder="1" applyAlignment="1">
      <alignment horizontal="right" vertical="center" wrapText="1"/>
    </xf>
    <xf numFmtId="3" fontId="14" fillId="3" borderId="8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3" fillId="0" borderId="0" xfId="0" applyFont="1" applyFill="1"/>
    <xf numFmtId="0" fontId="16" fillId="0" borderId="0" xfId="0" applyFont="1" applyFill="1" applyBorder="1" applyAlignment="1">
      <alignment vertical="top" wrapText="1"/>
    </xf>
    <xf numFmtId="0" fontId="17" fillId="0" borderId="0" xfId="0" applyFont="1"/>
    <xf numFmtId="0" fontId="18" fillId="0" borderId="0" xfId="0" applyFont="1"/>
    <xf numFmtId="0" fontId="0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0" fontId="19" fillId="0" borderId="4" xfId="0" applyFont="1" applyBorder="1" applyAlignment="1">
      <alignment horizontal="center" vertical="top" wrapText="1"/>
    </xf>
    <xf numFmtId="3" fontId="20" fillId="0" borderId="4" xfId="0" applyNumberFormat="1" applyFont="1" applyBorder="1" applyAlignment="1">
      <alignment horizontal="center" vertical="top" wrapText="1"/>
    </xf>
    <xf numFmtId="3" fontId="19" fillId="0" borderId="4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0" fontId="19" fillId="0" borderId="4" xfId="0" applyFont="1" applyFill="1" applyBorder="1" applyAlignment="1">
      <alignment horizontal="center" vertical="top" wrapText="1"/>
    </xf>
    <xf numFmtId="3" fontId="21" fillId="2" borderId="1" xfId="0" applyNumberFormat="1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/>
    </xf>
    <xf numFmtId="43" fontId="5" fillId="0" borderId="0" xfId="1" applyFont="1"/>
    <xf numFmtId="4" fontId="22" fillId="0" borderId="4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top" wrapText="1"/>
    </xf>
    <xf numFmtId="3" fontId="19" fillId="0" borderId="4" xfId="0" applyNumberFormat="1" applyFont="1" applyFill="1" applyBorder="1" applyAlignment="1">
      <alignment horizontal="center" vertical="top" wrapText="1"/>
    </xf>
    <xf numFmtId="3" fontId="23" fillId="0" borderId="5" xfId="2" applyNumberFormat="1" applyFont="1" applyFill="1" applyBorder="1" applyAlignment="1">
      <alignment horizontal="center" vertical="top" wrapText="1"/>
    </xf>
    <xf numFmtId="3" fontId="5" fillId="0" borderId="5" xfId="2" applyNumberFormat="1" applyFont="1" applyFill="1" applyBorder="1" applyAlignment="1">
      <alignment horizontal="center"/>
    </xf>
    <xf numFmtId="3" fontId="24" fillId="0" borderId="5" xfId="2" applyNumberFormat="1" applyFont="1" applyFill="1" applyBorder="1" applyAlignment="1">
      <alignment horizontal="center" vertical="center"/>
    </xf>
    <xf numFmtId="3" fontId="24" fillId="0" borderId="5" xfId="2" applyNumberFormat="1" applyFont="1" applyFill="1" applyBorder="1" applyAlignment="1">
      <alignment horizontal="center"/>
    </xf>
    <xf numFmtId="3" fontId="25" fillId="0" borderId="5" xfId="2" applyNumberFormat="1" applyFont="1" applyFill="1" applyBorder="1" applyAlignment="1">
      <alignment horizontal="center"/>
    </xf>
    <xf numFmtId="4" fontId="0" fillId="0" borderId="0" xfId="0" applyNumberFormat="1"/>
    <xf numFmtId="3" fontId="20" fillId="0" borderId="2" xfId="0" applyNumberFormat="1" applyFont="1" applyBorder="1" applyAlignment="1">
      <alignment horizontal="center" vertical="top" wrapText="1"/>
    </xf>
    <xf numFmtId="0" fontId="0" fillId="0" borderId="0" xfId="0" applyFont="1" applyBorder="1"/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/>
    <xf numFmtId="3" fontId="6" fillId="0" borderId="0" xfId="1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26" fillId="0" borderId="0" xfId="0" applyFont="1"/>
    <xf numFmtId="3" fontId="0" fillId="0" borderId="0" xfId="0" applyNumberFormat="1" applyFont="1"/>
    <xf numFmtId="0" fontId="27" fillId="0" borderId="0" xfId="0" applyFont="1"/>
    <xf numFmtId="0" fontId="5" fillId="0" borderId="0" xfId="3"/>
    <xf numFmtId="0" fontId="30" fillId="4" borderId="0" xfId="3" applyFont="1" applyFill="1"/>
    <xf numFmtId="0" fontId="25" fillId="0" borderId="0" xfId="3" applyFont="1"/>
    <xf numFmtId="0" fontId="25" fillId="0" borderId="0" xfId="3" applyFont="1" applyAlignment="1">
      <alignment horizontal="left"/>
    </xf>
    <xf numFmtId="0" fontId="31" fillId="5" borderId="0" xfId="3" applyFont="1" applyFill="1" applyAlignment="1">
      <alignment horizontal="left" wrapText="1"/>
    </xf>
    <xf numFmtId="0" fontId="23" fillId="0" borderId="0" xfId="3" applyFont="1" applyFill="1" applyBorder="1"/>
    <xf numFmtId="0" fontId="32" fillId="0" borderId="1" xfId="3" applyFont="1" applyFill="1" applyBorder="1" applyAlignment="1">
      <alignment horizontal="center" wrapText="1"/>
    </xf>
    <xf numFmtId="0" fontId="32" fillId="0" borderId="1" xfId="3" applyFont="1" applyFill="1" applyBorder="1" applyAlignment="1">
      <alignment vertical="top" wrapText="1"/>
    </xf>
    <xf numFmtId="0" fontId="32" fillId="0" borderId="1" xfId="3" applyFont="1" applyFill="1" applyBorder="1" applyAlignment="1">
      <alignment horizontal="left" wrapText="1" indent="1"/>
    </xf>
    <xf numFmtId="0" fontId="35" fillId="0" borderId="1" xfId="3" applyFont="1" applyFill="1" applyBorder="1" applyAlignment="1">
      <alignment horizontal="left" wrapText="1"/>
    </xf>
    <xf numFmtId="0" fontId="32" fillId="0" borderId="1" xfId="3" applyFont="1" applyBorder="1" applyAlignment="1">
      <alignment vertical="top" wrapText="1"/>
    </xf>
    <xf numFmtId="0" fontId="33" fillId="0" borderId="1" xfId="3" applyFont="1" applyBorder="1" applyAlignment="1">
      <alignment wrapText="1"/>
    </xf>
    <xf numFmtId="165" fontId="36" fillId="0" borderId="1" xfId="4" applyNumberFormat="1" applyFont="1" applyBorder="1" applyAlignment="1">
      <alignment vertical="center" wrapText="1"/>
    </xf>
    <xf numFmtId="165" fontId="37" fillId="0" borderId="1" xfId="4" applyNumberFormat="1" applyFont="1" applyBorder="1" applyAlignment="1">
      <alignment vertical="center" wrapText="1"/>
    </xf>
    <xf numFmtId="0" fontId="38" fillId="0" borderId="1" xfId="3" applyFont="1" applyBorder="1" applyAlignment="1">
      <alignment wrapText="1"/>
    </xf>
    <xf numFmtId="165" fontId="39" fillId="0" borderId="1" xfId="4" applyNumberFormat="1" applyFont="1" applyBorder="1" applyAlignment="1">
      <alignment vertical="center" wrapText="1"/>
    </xf>
    <xf numFmtId="165" fontId="18" fillId="0" borderId="1" xfId="4" applyNumberFormat="1" applyFont="1" applyBorder="1" applyAlignment="1">
      <alignment vertical="center" wrapText="1"/>
    </xf>
    <xf numFmtId="0" fontId="32" fillId="0" borderId="1" xfId="3" applyFont="1" applyBorder="1" applyAlignment="1">
      <alignment wrapText="1"/>
    </xf>
    <xf numFmtId="165" fontId="39" fillId="0" borderId="1" xfId="4" applyNumberFormat="1" applyFont="1" applyFill="1" applyBorder="1" applyAlignment="1">
      <alignment vertical="center" wrapText="1"/>
    </xf>
    <xf numFmtId="0" fontId="33" fillId="0" borderId="1" xfId="3" applyFont="1" applyBorder="1" applyAlignment="1">
      <alignment vertical="top" wrapText="1"/>
    </xf>
    <xf numFmtId="0" fontId="35" fillId="0" borderId="1" xfId="3" applyFont="1" applyBorder="1" applyAlignment="1">
      <alignment wrapText="1"/>
    </xf>
    <xf numFmtId="0" fontId="24" fillId="0" borderId="0" xfId="3" applyFont="1"/>
    <xf numFmtId="0" fontId="40" fillId="0" borderId="1" xfId="3" applyFont="1" applyBorder="1" applyAlignment="1">
      <alignment vertical="top" wrapText="1"/>
    </xf>
    <xf numFmtId="14" fontId="33" fillId="0" borderId="1" xfId="3" applyNumberFormat="1" applyFont="1" applyFill="1" applyBorder="1" applyAlignment="1">
      <alignment horizontal="center" vertical="top" wrapText="1"/>
    </xf>
    <xf numFmtId="165" fontId="39" fillId="2" borderId="1" xfId="4" applyNumberFormat="1" applyFont="1" applyFill="1" applyBorder="1" applyAlignment="1">
      <alignment vertical="center" wrapText="1"/>
    </xf>
    <xf numFmtId="0" fontId="32" fillId="0" borderId="0" xfId="3" applyFont="1" applyBorder="1" applyAlignment="1">
      <alignment vertical="top" wrapText="1"/>
    </xf>
    <xf numFmtId="14" fontId="33" fillId="0" borderId="0" xfId="3" applyNumberFormat="1" applyFont="1" applyFill="1" applyBorder="1" applyAlignment="1">
      <alignment horizontal="center" vertical="top" wrapText="1"/>
    </xf>
    <xf numFmtId="165" fontId="41" fillId="0" borderId="0" xfId="4" applyNumberFormat="1" applyFont="1" applyBorder="1" applyAlignment="1">
      <alignment vertical="center" wrapText="1"/>
    </xf>
    <xf numFmtId="165" fontId="41" fillId="2" borderId="0" xfId="4" applyNumberFormat="1" applyFont="1" applyFill="1" applyBorder="1" applyAlignment="1">
      <alignment vertical="center" wrapText="1"/>
    </xf>
    <xf numFmtId="165" fontId="5" fillId="0" borderId="0" xfId="4" applyNumberFormat="1" applyFont="1" applyBorder="1" applyAlignment="1">
      <alignment vertical="center" wrapText="1"/>
    </xf>
    <xf numFmtId="165" fontId="3" fillId="0" borderId="0" xfId="4" applyNumberFormat="1" applyFont="1" applyBorder="1" applyAlignment="1">
      <alignment vertical="center" wrapText="1"/>
    </xf>
    <xf numFmtId="14" fontId="42" fillId="0" borderId="0" xfId="3" applyNumberFormat="1" applyFont="1" applyFill="1" applyBorder="1" applyAlignment="1">
      <alignment horizontal="center" vertical="top" wrapText="1"/>
    </xf>
    <xf numFmtId="0" fontId="3" fillId="0" borderId="0" xfId="3" applyFont="1"/>
    <xf numFmtId="0" fontId="5" fillId="0" borderId="0" xfId="3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3" fillId="0" borderId="0" xfId="0" applyFont="1"/>
    <xf numFmtId="0" fontId="4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31" fillId="5" borderId="0" xfId="3" applyFont="1" applyFill="1" applyAlignment="1">
      <alignment horizontal="left" wrapText="1"/>
    </xf>
    <xf numFmtId="0" fontId="25" fillId="5" borderId="0" xfId="3" applyFont="1" applyFill="1" applyAlignment="1"/>
    <xf numFmtId="0" fontId="32" fillId="0" borderId="1" xfId="3" applyFont="1" applyFill="1" applyBorder="1" applyAlignment="1">
      <alignment horizontal="center" wrapText="1"/>
    </xf>
    <xf numFmtId="2" fontId="33" fillId="0" borderId="1" xfId="3" applyNumberFormat="1" applyFont="1" applyFill="1" applyBorder="1" applyAlignment="1">
      <alignment horizontal="center" vertical="top" wrapText="1"/>
    </xf>
    <xf numFmtId="2" fontId="34" fillId="0" borderId="1" xfId="3" applyNumberFormat="1" applyFont="1" applyFill="1" applyBorder="1" applyAlignment="1">
      <alignment horizontal="center" vertical="top" wrapText="1"/>
    </xf>
    <xf numFmtId="2" fontId="33" fillId="0" borderId="1" xfId="3" applyNumberFormat="1" applyFont="1" applyFill="1" applyBorder="1" applyAlignment="1">
      <alignment horizontal="center" vertical="top"/>
    </xf>
  </cellXfs>
  <cellStyles count="5">
    <cellStyle name="Обычный" xfId="0" builtinId="0"/>
    <cellStyle name="Обычный_ДЗО Формы финотчетности Сам" xfId="3"/>
    <cellStyle name="Обычный_Ф 1,2,3,4, без переоценки" xfId="2"/>
    <cellStyle name="Финансовый 2" xfId="1"/>
    <cellStyle name="Финансовый_Ф 1,2,3,4, без переоценки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41;&#1059;\&#1040;&#1089;&#1082;&#1072;&#1088;%20&#1057;&#1072;&#1093;&#1072;&#1088;&#1073;&#1072;&#1077;&#1074;\&#1040;&#1057;&#1050;&#1040;&#1056;\&#1041;&#1080;&#1088;&#1078;&#1072;%20%209%20&#1084;&#1077;&#1089;%202013\&#1041;&#1080;&#1088;&#1078;&#1072;%209%20&#1084;&#1077;&#1089;%202013\4%20&#1092;&#1086;&#1088;&#1084;&#1099;%20&#1079;&#1072;9%20&#1052;&#1045;&#1057;%202013%20&#1075;.(&#1089;%20&#1087;&#1077;&#1088;&#1077;&#1086;&#1094;&#1077;&#1085;&#1082;&#1086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_togisova\NET\DOCUME~1\G_TOGI~1\LOCALS~1\Temp\bat\&#1044;&#1047;&#1054;%20&#1060;&#1086;&#1088;&#1084;&#1099;%20&#1092;&#1080;&#1085;&#1086;&#1090;&#1095;&#1077;&#1090;&#1085;&#1086;&#1089;&#1090;&#1080;%20&#1057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с переоц06"/>
      <sheetName val="Ф206 "/>
      <sheetName val="Ф306"/>
      <sheetName val="1620"/>
      <sheetName val="Ф4 06"/>
      <sheetName val="осв 07"/>
      <sheetName val="расч приб 07"/>
      <sheetName val="ББ с переоц07"/>
      <sheetName val="Ф207"/>
      <sheetName val="Ф307"/>
      <sheetName val="Ф4 07"/>
      <sheetName val="расч приб(1) 07"/>
      <sheetName val="ББ с переоц08"/>
      <sheetName val="ОСВ 09"/>
      <sheetName val="ББ с переоц09"/>
      <sheetName val="Ф209"/>
      <sheetName val="Ф309"/>
      <sheetName val="Ф4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F6">
            <v>2922167908.8299999</v>
          </cell>
        </row>
        <row r="30">
          <cell r="F30">
            <v>268036636.56999999</v>
          </cell>
        </row>
        <row r="54">
          <cell r="F54">
            <v>118830225.39</v>
          </cell>
        </row>
        <row r="56">
          <cell r="F56">
            <v>19311669910.869999</v>
          </cell>
        </row>
        <row r="67">
          <cell r="F67">
            <v>34032560.219999999</v>
          </cell>
        </row>
        <row r="78">
          <cell r="F78">
            <v>391398604.82999998</v>
          </cell>
        </row>
        <row r="80">
          <cell r="F80">
            <v>390474583.63</v>
          </cell>
        </row>
        <row r="86">
          <cell r="G86">
            <v>949706610.21000004</v>
          </cell>
        </row>
        <row r="89">
          <cell r="G89">
            <v>301163591.08999997</v>
          </cell>
        </row>
        <row r="108">
          <cell r="G108">
            <v>131445507.78</v>
          </cell>
        </row>
        <row r="126">
          <cell r="G126">
            <v>2324149784.3299999</v>
          </cell>
        </row>
        <row r="129">
          <cell r="G129">
            <v>1724940889.01</v>
          </cell>
        </row>
        <row r="136">
          <cell r="G136">
            <v>56258766</v>
          </cell>
        </row>
        <row r="138">
          <cell r="G138">
            <v>2755700800</v>
          </cell>
        </row>
        <row r="147">
          <cell r="G147">
            <v>7995425579.1999998</v>
          </cell>
        </row>
        <row r="148">
          <cell r="G148">
            <v>4747558143.5900011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 - 2"/>
      <sheetName val="Ф4"/>
    </sheetNames>
    <sheetDataSet>
      <sheetData sheetId="0" refreshError="1">
        <row r="1">
          <cell r="A1" t="str">
            <v>Введите название компании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80"/>
  <sheetViews>
    <sheetView workbookViewId="0">
      <selection activeCell="B10" sqref="B10"/>
    </sheetView>
  </sheetViews>
  <sheetFormatPr defaultRowHeight="15" x14ac:dyDescent="0.25"/>
  <cols>
    <col min="2" max="2" width="44.5703125" bestFit="1" customWidth="1"/>
    <col min="3" max="3" width="6.42578125" bestFit="1" customWidth="1"/>
    <col min="4" max="4" width="20.7109375" bestFit="1" customWidth="1"/>
    <col min="5" max="5" width="19.7109375" customWidth="1"/>
    <col min="6" max="6" width="12.85546875" bestFit="1" customWidth="1"/>
    <col min="7" max="7" width="14.5703125" customWidth="1"/>
    <col min="8" max="8" width="21.140625" customWidth="1"/>
    <col min="258" max="258" width="44.5703125" bestFit="1" customWidth="1"/>
    <col min="259" max="259" width="6.42578125" bestFit="1" customWidth="1"/>
    <col min="260" max="260" width="20.7109375" bestFit="1" customWidth="1"/>
    <col min="261" max="261" width="19.7109375" customWidth="1"/>
    <col min="262" max="262" width="12.85546875" bestFit="1" customWidth="1"/>
    <col min="263" max="263" width="14.5703125" customWidth="1"/>
    <col min="264" max="264" width="21.140625" customWidth="1"/>
    <col min="514" max="514" width="44.5703125" bestFit="1" customWidth="1"/>
    <col min="515" max="515" width="6.42578125" bestFit="1" customWidth="1"/>
    <col min="516" max="516" width="20.7109375" bestFit="1" customWidth="1"/>
    <col min="517" max="517" width="19.7109375" customWidth="1"/>
    <col min="518" max="518" width="12.85546875" bestFit="1" customWidth="1"/>
    <col min="519" max="519" width="14.5703125" customWidth="1"/>
    <col min="520" max="520" width="21.140625" customWidth="1"/>
    <col min="770" max="770" width="44.5703125" bestFit="1" customWidth="1"/>
    <col min="771" max="771" width="6.42578125" bestFit="1" customWidth="1"/>
    <col min="772" max="772" width="20.7109375" bestFit="1" customWidth="1"/>
    <col min="773" max="773" width="19.7109375" customWidth="1"/>
    <col min="774" max="774" width="12.85546875" bestFit="1" customWidth="1"/>
    <col min="775" max="775" width="14.5703125" customWidth="1"/>
    <col min="776" max="776" width="21.140625" customWidth="1"/>
    <col min="1026" max="1026" width="44.5703125" bestFit="1" customWidth="1"/>
    <col min="1027" max="1027" width="6.42578125" bestFit="1" customWidth="1"/>
    <col min="1028" max="1028" width="20.7109375" bestFit="1" customWidth="1"/>
    <col min="1029" max="1029" width="19.7109375" customWidth="1"/>
    <col min="1030" max="1030" width="12.85546875" bestFit="1" customWidth="1"/>
    <col min="1031" max="1031" width="14.5703125" customWidth="1"/>
    <col min="1032" max="1032" width="21.140625" customWidth="1"/>
    <col min="1282" max="1282" width="44.5703125" bestFit="1" customWidth="1"/>
    <col min="1283" max="1283" width="6.42578125" bestFit="1" customWidth="1"/>
    <col min="1284" max="1284" width="20.7109375" bestFit="1" customWidth="1"/>
    <col min="1285" max="1285" width="19.7109375" customWidth="1"/>
    <col min="1286" max="1286" width="12.85546875" bestFit="1" customWidth="1"/>
    <col min="1287" max="1287" width="14.5703125" customWidth="1"/>
    <col min="1288" max="1288" width="21.140625" customWidth="1"/>
    <col min="1538" max="1538" width="44.5703125" bestFit="1" customWidth="1"/>
    <col min="1539" max="1539" width="6.42578125" bestFit="1" customWidth="1"/>
    <col min="1540" max="1540" width="20.7109375" bestFit="1" customWidth="1"/>
    <col min="1541" max="1541" width="19.7109375" customWidth="1"/>
    <col min="1542" max="1542" width="12.85546875" bestFit="1" customWidth="1"/>
    <col min="1543" max="1543" width="14.5703125" customWidth="1"/>
    <col min="1544" max="1544" width="21.140625" customWidth="1"/>
    <col min="1794" max="1794" width="44.5703125" bestFit="1" customWidth="1"/>
    <col min="1795" max="1795" width="6.42578125" bestFit="1" customWidth="1"/>
    <col min="1796" max="1796" width="20.7109375" bestFit="1" customWidth="1"/>
    <col min="1797" max="1797" width="19.7109375" customWidth="1"/>
    <col min="1798" max="1798" width="12.85546875" bestFit="1" customWidth="1"/>
    <col min="1799" max="1799" width="14.5703125" customWidth="1"/>
    <col min="1800" max="1800" width="21.140625" customWidth="1"/>
    <col min="2050" max="2050" width="44.5703125" bestFit="1" customWidth="1"/>
    <col min="2051" max="2051" width="6.42578125" bestFit="1" customWidth="1"/>
    <col min="2052" max="2052" width="20.7109375" bestFit="1" customWidth="1"/>
    <col min="2053" max="2053" width="19.7109375" customWidth="1"/>
    <col min="2054" max="2054" width="12.85546875" bestFit="1" customWidth="1"/>
    <col min="2055" max="2055" width="14.5703125" customWidth="1"/>
    <col min="2056" max="2056" width="21.140625" customWidth="1"/>
    <col min="2306" max="2306" width="44.5703125" bestFit="1" customWidth="1"/>
    <col min="2307" max="2307" width="6.42578125" bestFit="1" customWidth="1"/>
    <col min="2308" max="2308" width="20.7109375" bestFit="1" customWidth="1"/>
    <col min="2309" max="2309" width="19.7109375" customWidth="1"/>
    <col min="2310" max="2310" width="12.85546875" bestFit="1" customWidth="1"/>
    <col min="2311" max="2311" width="14.5703125" customWidth="1"/>
    <col min="2312" max="2312" width="21.140625" customWidth="1"/>
    <col min="2562" max="2562" width="44.5703125" bestFit="1" customWidth="1"/>
    <col min="2563" max="2563" width="6.42578125" bestFit="1" customWidth="1"/>
    <col min="2564" max="2564" width="20.7109375" bestFit="1" customWidth="1"/>
    <col min="2565" max="2565" width="19.7109375" customWidth="1"/>
    <col min="2566" max="2566" width="12.85546875" bestFit="1" customWidth="1"/>
    <col min="2567" max="2567" width="14.5703125" customWidth="1"/>
    <col min="2568" max="2568" width="21.140625" customWidth="1"/>
    <col min="2818" max="2818" width="44.5703125" bestFit="1" customWidth="1"/>
    <col min="2819" max="2819" width="6.42578125" bestFit="1" customWidth="1"/>
    <col min="2820" max="2820" width="20.7109375" bestFit="1" customWidth="1"/>
    <col min="2821" max="2821" width="19.7109375" customWidth="1"/>
    <col min="2822" max="2822" width="12.85546875" bestFit="1" customWidth="1"/>
    <col min="2823" max="2823" width="14.5703125" customWidth="1"/>
    <col min="2824" max="2824" width="21.140625" customWidth="1"/>
    <col min="3074" max="3074" width="44.5703125" bestFit="1" customWidth="1"/>
    <col min="3075" max="3075" width="6.42578125" bestFit="1" customWidth="1"/>
    <col min="3076" max="3076" width="20.7109375" bestFit="1" customWidth="1"/>
    <col min="3077" max="3077" width="19.7109375" customWidth="1"/>
    <col min="3078" max="3078" width="12.85546875" bestFit="1" customWidth="1"/>
    <col min="3079" max="3079" width="14.5703125" customWidth="1"/>
    <col min="3080" max="3080" width="21.140625" customWidth="1"/>
    <col min="3330" max="3330" width="44.5703125" bestFit="1" customWidth="1"/>
    <col min="3331" max="3331" width="6.42578125" bestFit="1" customWidth="1"/>
    <col min="3332" max="3332" width="20.7109375" bestFit="1" customWidth="1"/>
    <col min="3333" max="3333" width="19.7109375" customWidth="1"/>
    <col min="3334" max="3334" width="12.85546875" bestFit="1" customWidth="1"/>
    <col min="3335" max="3335" width="14.5703125" customWidth="1"/>
    <col min="3336" max="3336" width="21.140625" customWidth="1"/>
    <col min="3586" max="3586" width="44.5703125" bestFit="1" customWidth="1"/>
    <col min="3587" max="3587" width="6.42578125" bestFit="1" customWidth="1"/>
    <col min="3588" max="3588" width="20.7109375" bestFit="1" customWidth="1"/>
    <col min="3589" max="3589" width="19.7109375" customWidth="1"/>
    <col min="3590" max="3590" width="12.85546875" bestFit="1" customWidth="1"/>
    <col min="3591" max="3591" width="14.5703125" customWidth="1"/>
    <col min="3592" max="3592" width="21.140625" customWidth="1"/>
    <col min="3842" max="3842" width="44.5703125" bestFit="1" customWidth="1"/>
    <col min="3843" max="3843" width="6.42578125" bestFit="1" customWidth="1"/>
    <col min="3844" max="3844" width="20.7109375" bestFit="1" customWidth="1"/>
    <col min="3845" max="3845" width="19.7109375" customWidth="1"/>
    <col min="3846" max="3846" width="12.85546875" bestFit="1" customWidth="1"/>
    <col min="3847" max="3847" width="14.5703125" customWidth="1"/>
    <col min="3848" max="3848" width="21.140625" customWidth="1"/>
    <col min="4098" max="4098" width="44.5703125" bestFit="1" customWidth="1"/>
    <col min="4099" max="4099" width="6.42578125" bestFit="1" customWidth="1"/>
    <col min="4100" max="4100" width="20.7109375" bestFit="1" customWidth="1"/>
    <col min="4101" max="4101" width="19.7109375" customWidth="1"/>
    <col min="4102" max="4102" width="12.85546875" bestFit="1" customWidth="1"/>
    <col min="4103" max="4103" width="14.5703125" customWidth="1"/>
    <col min="4104" max="4104" width="21.140625" customWidth="1"/>
    <col min="4354" max="4354" width="44.5703125" bestFit="1" customWidth="1"/>
    <col min="4355" max="4355" width="6.42578125" bestFit="1" customWidth="1"/>
    <col min="4356" max="4356" width="20.7109375" bestFit="1" customWidth="1"/>
    <col min="4357" max="4357" width="19.7109375" customWidth="1"/>
    <col min="4358" max="4358" width="12.85546875" bestFit="1" customWidth="1"/>
    <col min="4359" max="4359" width="14.5703125" customWidth="1"/>
    <col min="4360" max="4360" width="21.140625" customWidth="1"/>
    <col min="4610" max="4610" width="44.5703125" bestFit="1" customWidth="1"/>
    <col min="4611" max="4611" width="6.42578125" bestFit="1" customWidth="1"/>
    <col min="4612" max="4612" width="20.7109375" bestFit="1" customWidth="1"/>
    <col min="4613" max="4613" width="19.7109375" customWidth="1"/>
    <col min="4614" max="4614" width="12.85546875" bestFit="1" customWidth="1"/>
    <col min="4615" max="4615" width="14.5703125" customWidth="1"/>
    <col min="4616" max="4616" width="21.140625" customWidth="1"/>
    <col min="4866" max="4866" width="44.5703125" bestFit="1" customWidth="1"/>
    <col min="4867" max="4867" width="6.42578125" bestFit="1" customWidth="1"/>
    <col min="4868" max="4868" width="20.7109375" bestFit="1" customWidth="1"/>
    <col min="4869" max="4869" width="19.7109375" customWidth="1"/>
    <col min="4870" max="4870" width="12.85546875" bestFit="1" customWidth="1"/>
    <col min="4871" max="4871" width="14.5703125" customWidth="1"/>
    <col min="4872" max="4872" width="21.140625" customWidth="1"/>
    <col min="5122" max="5122" width="44.5703125" bestFit="1" customWidth="1"/>
    <col min="5123" max="5123" width="6.42578125" bestFit="1" customWidth="1"/>
    <col min="5124" max="5124" width="20.7109375" bestFit="1" customWidth="1"/>
    <col min="5125" max="5125" width="19.7109375" customWidth="1"/>
    <col min="5126" max="5126" width="12.85546875" bestFit="1" customWidth="1"/>
    <col min="5127" max="5127" width="14.5703125" customWidth="1"/>
    <col min="5128" max="5128" width="21.140625" customWidth="1"/>
    <col min="5378" max="5378" width="44.5703125" bestFit="1" customWidth="1"/>
    <col min="5379" max="5379" width="6.42578125" bestFit="1" customWidth="1"/>
    <col min="5380" max="5380" width="20.7109375" bestFit="1" customWidth="1"/>
    <col min="5381" max="5381" width="19.7109375" customWidth="1"/>
    <col min="5382" max="5382" width="12.85546875" bestFit="1" customWidth="1"/>
    <col min="5383" max="5383" width="14.5703125" customWidth="1"/>
    <col min="5384" max="5384" width="21.140625" customWidth="1"/>
    <col min="5634" max="5634" width="44.5703125" bestFit="1" customWidth="1"/>
    <col min="5635" max="5635" width="6.42578125" bestFit="1" customWidth="1"/>
    <col min="5636" max="5636" width="20.7109375" bestFit="1" customWidth="1"/>
    <col min="5637" max="5637" width="19.7109375" customWidth="1"/>
    <col min="5638" max="5638" width="12.85546875" bestFit="1" customWidth="1"/>
    <col min="5639" max="5639" width="14.5703125" customWidth="1"/>
    <col min="5640" max="5640" width="21.140625" customWidth="1"/>
    <col min="5890" max="5890" width="44.5703125" bestFit="1" customWidth="1"/>
    <col min="5891" max="5891" width="6.42578125" bestFit="1" customWidth="1"/>
    <col min="5892" max="5892" width="20.7109375" bestFit="1" customWidth="1"/>
    <col min="5893" max="5893" width="19.7109375" customWidth="1"/>
    <col min="5894" max="5894" width="12.85546875" bestFit="1" customWidth="1"/>
    <col min="5895" max="5895" width="14.5703125" customWidth="1"/>
    <col min="5896" max="5896" width="21.140625" customWidth="1"/>
    <col min="6146" max="6146" width="44.5703125" bestFit="1" customWidth="1"/>
    <col min="6147" max="6147" width="6.42578125" bestFit="1" customWidth="1"/>
    <col min="6148" max="6148" width="20.7109375" bestFit="1" customWidth="1"/>
    <col min="6149" max="6149" width="19.7109375" customWidth="1"/>
    <col min="6150" max="6150" width="12.85546875" bestFit="1" customWidth="1"/>
    <col min="6151" max="6151" width="14.5703125" customWidth="1"/>
    <col min="6152" max="6152" width="21.140625" customWidth="1"/>
    <col min="6402" max="6402" width="44.5703125" bestFit="1" customWidth="1"/>
    <col min="6403" max="6403" width="6.42578125" bestFit="1" customWidth="1"/>
    <col min="6404" max="6404" width="20.7109375" bestFit="1" customWidth="1"/>
    <col min="6405" max="6405" width="19.7109375" customWidth="1"/>
    <col min="6406" max="6406" width="12.85546875" bestFit="1" customWidth="1"/>
    <col min="6407" max="6407" width="14.5703125" customWidth="1"/>
    <col min="6408" max="6408" width="21.140625" customWidth="1"/>
    <col min="6658" max="6658" width="44.5703125" bestFit="1" customWidth="1"/>
    <col min="6659" max="6659" width="6.42578125" bestFit="1" customWidth="1"/>
    <col min="6660" max="6660" width="20.7109375" bestFit="1" customWidth="1"/>
    <col min="6661" max="6661" width="19.7109375" customWidth="1"/>
    <col min="6662" max="6662" width="12.85546875" bestFit="1" customWidth="1"/>
    <col min="6663" max="6663" width="14.5703125" customWidth="1"/>
    <col min="6664" max="6664" width="21.140625" customWidth="1"/>
    <col min="6914" max="6914" width="44.5703125" bestFit="1" customWidth="1"/>
    <col min="6915" max="6915" width="6.42578125" bestFit="1" customWidth="1"/>
    <col min="6916" max="6916" width="20.7109375" bestFit="1" customWidth="1"/>
    <col min="6917" max="6917" width="19.7109375" customWidth="1"/>
    <col min="6918" max="6918" width="12.85546875" bestFit="1" customWidth="1"/>
    <col min="6919" max="6919" width="14.5703125" customWidth="1"/>
    <col min="6920" max="6920" width="21.140625" customWidth="1"/>
    <col min="7170" max="7170" width="44.5703125" bestFit="1" customWidth="1"/>
    <col min="7171" max="7171" width="6.42578125" bestFit="1" customWidth="1"/>
    <col min="7172" max="7172" width="20.7109375" bestFit="1" customWidth="1"/>
    <col min="7173" max="7173" width="19.7109375" customWidth="1"/>
    <col min="7174" max="7174" width="12.85546875" bestFit="1" customWidth="1"/>
    <col min="7175" max="7175" width="14.5703125" customWidth="1"/>
    <col min="7176" max="7176" width="21.140625" customWidth="1"/>
    <col min="7426" max="7426" width="44.5703125" bestFit="1" customWidth="1"/>
    <col min="7427" max="7427" width="6.42578125" bestFit="1" customWidth="1"/>
    <col min="7428" max="7428" width="20.7109375" bestFit="1" customWidth="1"/>
    <col min="7429" max="7429" width="19.7109375" customWidth="1"/>
    <col min="7430" max="7430" width="12.85546875" bestFit="1" customWidth="1"/>
    <col min="7431" max="7431" width="14.5703125" customWidth="1"/>
    <col min="7432" max="7432" width="21.140625" customWidth="1"/>
    <col min="7682" max="7682" width="44.5703125" bestFit="1" customWidth="1"/>
    <col min="7683" max="7683" width="6.42578125" bestFit="1" customWidth="1"/>
    <col min="7684" max="7684" width="20.7109375" bestFit="1" customWidth="1"/>
    <col min="7685" max="7685" width="19.7109375" customWidth="1"/>
    <col min="7686" max="7686" width="12.85546875" bestFit="1" customWidth="1"/>
    <col min="7687" max="7687" width="14.5703125" customWidth="1"/>
    <col min="7688" max="7688" width="21.140625" customWidth="1"/>
    <col min="7938" max="7938" width="44.5703125" bestFit="1" customWidth="1"/>
    <col min="7939" max="7939" width="6.42578125" bestFit="1" customWidth="1"/>
    <col min="7940" max="7940" width="20.7109375" bestFit="1" customWidth="1"/>
    <col min="7941" max="7941" width="19.7109375" customWidth="1"/>
    <col min="7942" max="7942" width="12.85546875" bestFit="1" customWidth="1"/>
    <col min="7943" max="7943" width="14.5703125" customWidth="1"/>
    <col min="7944" max="7944" width="21.140625" customWidth="1"/>
    <col min="8194" max="8194" width="44.5703125" bestFit="1" customWidth="1"/>
    <col min="8195" max="8195" width="6.42578125" bestFit="1" customWidth="1"/>
    <col min="8196" max="8196" width="20.7109375" bestFit="1" customWidth="1"/>
    <col min="8197" max="8197" width="19.7109375" customWidth="1"/>
    <col min="8198" max="8198" width="12.85546875" bestFit="1" customWidth="1"/>
    <col min="8199" max="8199" width="14.5703125" customWidth="1"/>
    <col min="8200" max="8200" width="21.140625" customWidth="1"/>
    <col min="8450" max="8450" width="44.5703125" bestFit="1" customWidth="1"/>
    <col min="8451" max="8451" width="6.42578125" bestFit="1" customWidth="1"/>
    <col min="8452" max="8452" width="20.7109375" bestFit="1" customWidth="1"/>
    <col min="8453" max="8453" width="19.7109375" customWidth="1"/>
    <col min="8454" max="8454" width="12.85546875" bestFit="1" customWidth="1"/>
    <col min="8455" max="8455" width="14.5703125" customWidth="1"/>
    <col min="8456" max="8456" width="21.140625" customWidth="1"/>
    <col min="8706" max="8706" width="44.5703125" bestFit="1" customWidth="1"/>
    <col min="8707" max="8707" width="6.42578125" bestFit="1" customWidth="1"/>
    <col min="8708" max="8708" width="20.7109375" bestFit="1" customWidth="1"/>
    <col min="8709" max="8709" width="19.7109375" customWidth="1"/>
    <col min="8710" max="8710" width="12.85546875" bestFit="1" customWidth="1"/>
    <col min="8711" max="8711" width="14.5703125" customWidth="1"/>
    <col min="8712" max="8712" width="21.140625" customWidth="1"/>
    <col min="8962" max="8962" width="44.5703125" bestFit="1" customWidth="1"/>
    <col min="8963" max="8963" width="6.42578125" bestFit="1" customWidth="1"/>
    <col min="8964" max="8964" width="20.7109375" bestFit="1" customWidth="1"/>
    <col min="8965" max="8965" width="19.7109375" customWidth="1"/>
    <col min="8966" max="8966" width="12.85546875" bestFit="1" customWidth="1"/>
    <col min="8967" max="8967" width="14.5703125" customWidth="1"/>
    <col min="8968" max="8968" width="21.140625" customWidth="1"/>
    <col min="9218" max="9218" width="44.5703125" bestFit="1" customWidth="1"/>
    <col min="9219" max="9219" width="6.42578125" bestFit="1" customWidth="1"/>
    <col min="9220" max="9220" width="20.7109375" bestFit="1" customWidth="1"/>
    <col min="9221" max="9221" width="19.7109375" customWidth="1"/>
    <col min="9222" max="9222" width="12.85546875" bestFit="1" customWidth="1"/>
    <col min="9223" max="9223" width="14.5703125" customWidth="1"/>
    <col min="9224" max="9224" width="21.140625" customWidth="1"/>
    <col min="9474" max="9474" width="44.5703125" bestFit="1" customWidth="1"/>
    <col min="9475" max="9475" width="6.42578125" bestFit="1" customWidth="1"/>
    <col min="9476" max="9476" width="20.7109375" bestFit="1" customWidth="1"/>
    <col min="9477" max="9477" width="19.7109375" customWidth="1"/>
    <col min="9478" max="9478" width="12.85546875" bestFit="1" customWidth="1"/>
    <col min="9479" max="9479" width="14.5703125" customWidth="1"/>
    <col min="9480" max="9480" width="21.140625" customWidth="1"/>
    <col min="9730" max="9730" width="44.5703125" bestFit="1" customWidth="1"/>
    <col min="9731" max="9731" width="6.42578125" bestFit="1" customWidth="1"/>
    <col min="9732" max="9732" width="20.7109375" bestFit="1" customWidth="1"/>
    <col min="9733" max="9733" width="19.7109375" customWidth="1"/>
    <col min="9734" max="9734" width="12.85546875" bestFit="1" customWidth="1"/>
    <col min="9735" max="9735" width="14.5703125" customWidth="1"/>
    <col min="9736" max="9736" width="21.140625" customWidth="1"/>
    <col min="9986" max="9986" width="44.5703125" bestFit="1" customWidth="1"/>
    <col min="9987" max="9987" width="6.42578125" bestFit="1" customWidth="1"/>
    <col min="9988" max="9988" width="20.7109375" bestFit="1" customWidth="1"/>
    <col min="9989" max="9989" width="19.7109375" customWidth="1"/>
    <col min="9990" max="9990" width="12.85546875" bestFit="1" customWidth="1"/>
    <col min="9991" max="9991" width="14.5703125" customWidth="1"/>
    <col min="9992" max="9992" width="21.140625" customWidth="1"/>
    <col min="10242" max="10242" width="44.5703125" bestFit="1" customWidth="1"/>
    <col min="10243" max="10243" width="6.42578125" bestFit="1" customWidth="1"/>
    <col min="10244" max="10244" width="20.7109375" bestFit="1" customWidth="1"/>
    <col min="10245" max="10245" width="19.7109375" customWidth="1"/>
    <col min="10246" max="10246" width="12.85546875" bestFit="1" customWidth="1"/>
    <col min="10247" max="10247" width="14.5703125" customWidth="1"/>
    <col min="10248" max="10248" width="21.140625" customWidth="1"/>
    <col min="10498" max="10498" width="44.5703125" bestFit="1" customWidth="1"/>
    <col min="10499" max="10499" width="6.42578125" bestFit="1" customWidth="1"/>
    <col min="10500" max="10500" width="20.7109375" bestFit="1" customWidth="1"/>
    <col min="10501" max="10501" width="19.7109375" customWidth="1"/>
    <col min="10502" max="10502" width="12.85546875" bestFit="1" customWidth="1"/>
    <col min="10503" max="10503" width="14.5703125" customWidth="1"/>
    <col min="10504" max="10504" width="21.140625" customWidth="1"/>
    <col min="10754" max="10754" width="44.5703125" bestFit="1" customWidth="1"/>
    <col min="10755" max="10755" width="6.42578125" bestFit="1" customWidth="1"/>
    <col min="10756" max="10756" width="20.7109375" bestFit="1" customWidth="1"/>
    <col min="10757" max="10757" width="19.7109375" customWidth="1"/>
    <col min="10758" max="10758" width="12.85546875" bestFit="1" customWidth="1"/>
    <col min="10759" max="10759" width="14.5703125" customWidth="1"/>
    <col min="10760" max="10760" width="21.140625" customWidth="1"/>
    <col min="11010" max="11010" width="44.5703125" bestFit="1" customWidth="1"/>
    <col min="11011" max="11011" width="6.42578125" bestFit="1" customWidth="1"/>
    <col min="11012" max="11012" width="20.7109375" bestFit="1" customWidth="1"/>
    <col min="11013" max="11013" width="19.7109375" customWidth="1"/>
    <col min="11014" max="11014" width="12.85546875" bestFit="1" customWidth="1"/>
    <col min="11015" max="11015" width="14.5703125" customWidth="1"/>
    <col min="11016" max="11016" width="21.140625" customWidth="1"/>
    <col min="11266" max="11266" width="44.5703125" bestFit="1" customWidth="1"/>
    <col min="11267" max="11267" width="6.42578125" bestFit="1" customWidth="1"/>
    <col min="11268" max="11268" width="20.7109375" bestFit="1" customWidth="1"/>
    <col min="11269" max="11269" width="19.7109375" customWidth="1"/>
    <col min="11270" max="11270" width="12.85546875" bestFit="1" customWidth="1"/>
    <col min="11271" max="11271" width="14.5703125" customWidth="1"/>
    <col min="11272" max="11272" width="21.140625" customWidth="1"/>
    <col min="11522" max="11522" width="44.5703125" bestFit="1" customWidth="1"/>
    <col min="11523" max="11523" width="6.42578125" bestFit="1" customWidth="1"/>
    <col min="11524" max="11524" width="20.7109375" bestFit="1" customWidth="1"/>
    <col min="11525" max="11525" width="19.7109375" customWidth="1"/>
    <col min="11526" max="11526" width="12.85546875" bestFit="1" customWidth="1"/>
    <col min="11527" max="11527" width="14.5703125" customWidth="1"/>
    <col min="11528" max="11528" width="21.140625" customWidth="1"/>
    <col min="11778" max="11778" width="44.5703125" bestFit="1" customWidth="1"/>
    <col min="11779" max="11779" width="6.42578125" bestFit="1" customWidth="1"/>
    <col min="11780" max="11780" width="20.7109375" bestFit="1" customWidth="1"/>
    <col min="11781" max="11781" width="19.7109375" customWidth="1"/>
    <col min="11782" max="11782" width="12.85546875" bestFit="1" customWidth="1"/>
    <col min="11783" max="11783" width="14.5703125" customWidth="1"/>
    <col min="11784" max="11784" width="21.140625" customWidth="1"/>
    <col min="12034" max="12034" width="44.5703125" bestFit="1" customWidth="1"/>
    <col min="12035" max="12035" width="6.42578125" bestFit="1" customWidth="1"/>
    <col min="12036" max="12036" width="20.7109375" bestFit="1" customWidth="1"/>
    <col min="12037" max="12037" width="19.7109375" customWidth="1"/>
    <col min="12038" max="12038" width="12.85546875" bestFit="1" customWidth="1"/>
    <col min="12039" max="12039" width="14.5703125" customWidth="1"/>
    <col min="12040" max="12040" width="21.140625" customWidth="1"/>
    <col min="12290" max="12290" width="44.5703125" bestFit="1" customWidth="1"/>
    <col min="12291" max="12291" width="6.42578125" bestFit="1" customWidth="1"/>
    <col min="12292" max="12292" width="20.7109375" bestFit="1" customWidth="1"/>
    <col min="12293" max="12293" width="19.7109375" customWidth="1"/>
    <col min="12294" max="12294" width="12.85546875" bestFit="1" customWidth="1"/>
    <col min="12295" max="12295" width="14.5703125" customWidth="1"/>
    <col min="12296" max="12296" width="21.140625" customWidth="1"/>
    <col min="12546" max="12546" width="44.5703125" bestFit="1" customWidth="1"/>
    <col min="12547" max="12547" width="6.42578125" bestFit="1" customWidth="1"/>
    <col min="12548" max="12548" width="20.7109375" bestFit="1" customWidth="1"/>
    <col min="12549" max="12549" width="19.7109375" customWidth="1"/>
    <col min="12550" max="12550" width="12.85546875" bestFit="1" customWidth="1"/>
    <col min="12551" max="12551" width="14.5703125" customWidth="1"/>
    <col min="12552" max="12552" width="21.140625" customWidth="1"/>
    <col min="12802" max="12802" width="44.5703125" bestFit="1" customWidth="1"/>
    <col min="12803" max="12803" width="6.42578125" bestFit="1" customWidth="1"/>
    <col min="12804" max="12804" width="20.7109375" bestFit="1" customWidth="1"/>
    <col min="12805" max="12805" width="19.7109375" customWidth="1"/>
    <col min="12806" max="12806" width="12.85546875" bestFit="1" customWidth="1"/>
    <col min="12807" max="12807" width="14.5703125" customWidth="1"/>
    <col min="12808" max="12808" width="21.140625" customWidth="1"/>
    <col min="13058" max="13058" width="44.5703125" bestFit="1" customWidth="1"/>
    <col min="13059" max="13059" width="6.42578125" bestFit="1" customWidth="1"/>
    <col min="13060" max="13060" width="20.7109375" bestFit="1" customWidth="1"/>
    <col min="13061" max="13061" width="19.7109375" customWidth="1"/>
    <col min="13062" max="13062" width="12.85546875" bestFit="1" customWidth="1"/>
    <col min="13063" max="13063" width="14.5703125" customWidth="1"/>
    <col min="13064" max="13064" width="21.140625" customWidth="1"/>
    <col min="13314" max="13314" width="44.5703125" bestFit="1" customWidth="1"/>
    <col min="13315" max="13315" width="6.42578125" bestFit="1" customWidth="1"/>
    <col min="13316" max="13316" width="20.7109375" bestFit="1" customWidth="1"/>
    <col min="13317" max="13317" width="19.7109375" customWidth="1"/>
    <col min="13318" max="13318" width="12.85546875" bestFit="1" customWidth="1"/>
    <col min="13319" max="13319" width="14.5703125" customWidth="1"/>
    <col min="13320" max="13320" width="21.140625" customWidth="1"/>
    <col min="13570" max="13570" width="44.5703125" bestFit="1" customWidth="1"/>
    <col min="13571" max="13571" width="6.42578125" bestFit="1" customWidth="1"/>
    <col min="13572" max="13572" width="20.7109375" bestFit="1" customWidth="1"/>
    <col min="13573" max="13573" width="19.7109375" customWidth="1"/>
    <col min="13574" max="13574" width="12.85546875" bestFit="1" customWidth="1"/>
    <col min="13575" max="13575" width="14.5703125" customWidth="1"/>
    <col min="13576" max="13576" width="21.140625" customWidth="1"/>
    <col min="13826" max="13826" width="44.5703125" bestFit="1" customWidth="1"/>
    <col min="13827" max="13827" width="6.42578125" bestFit="1" customWidth="1"/>
    <col min="13828" max="13828" width="20.7109375" bestFit="1" customWidth="1"/>
    <col min="13829" max="13829" width="19.7109375" customWidth="1"/>
    <col min="13830" max="13830" width="12.85546875" bestFit="1" customWidth="1"/>
    <col min="13831" max="13831" width="14.5703125" customWidth="1"/>
    <col min="13832" max="13832" width="21.140625" customWidth="1"/>
    <col min="14082" max="14082" width="44.5703125" bestFit="1" customWidth="1"/>
    <col min="14083" max="14083" width="6.42578125" bestFit="1" customWidth="1"/>
    <col min="14084" max="14084" width="20.7109375" bestFit="1" customWidth="1"/>
    <col min="14085" max="14085" width="19.7109375" customWidth="1"/>
    <col min="14086" max="14086" width="12.85546875" bestFit="1" customWidth="1"/>
    <col min="14087" max="14087" width="14.5703125" customWidth="1"/>
    <col min="14088" max="14088" width="21.140625" customWidth="1"/>
    <col min="14338" max="14338" width="44.5703125" bestFit="1" customWidth="1"/>
    <col min="14339" max="14339" width="6.42578125" bestFit="1" customWidth="1"/>
    <col min="14340" max="14340" width="20.7109375" bestFit="1" customWidth="1"/>
    <col min="14341" max="14341" width="19.7109375" customWidth="1"/>
    <col min="14342" max="14342" width="12.85546875" bestFit="1" customWidth="1"/>
    <col min="14343" max="14343" width="14.5703125" customWidth="1"/>
    <col min="14344" max="14344" width="21.140625" customWidth="1"/>
    <col min="14594" max="14594" width="44.5703125" bestFit="1" customWidth="1"/>
    <col min="14595" max="14595" width="6.42578125" bestFit="1" customWidth="1"/>
    <col min="14596" max="14596" width="20.7109375" bestFit="1" customWidth="1"/>
    <col min="14597" max="14597" width="19.7109375" customWidth="1"/>
    <col min="14598" max="14598" width="12.85546875" bestFit="1" customWidth="1"/>
    <col min="14599" max="14599" width="14.5703125" customWidth="1"/>
    <col min="14600" max="14600" width="21.140625" customWidth="1"/>
    <col min="14850" max="14850" width="44.5703125" bestFit="1" customWidth="1"/>
    <col min="14851" max="14851" width="6.42578125" bestFit="1" customWidth="1"/>
    <col min="14852" max="14852" width="20.7109375" bestFit="1" customWidth="1"/>
    <col min="14853" max="14853" width="19.7109375" customWidth="1"/>
    <col min="14854" max="14854" width="12.85546875" bestFit="1" customWidth="1"/>
    <col min="14855" max="14855" width="14.5703125" customWidth="1"/>
    <col min="14856" max="14856" width="21.140625" customWidth="1"/>
    <col min="15106" max="15106" width="44.5703125" bestFit="1" customWidth="1"/>
    <col min="15107" max="15107" width="6.42578125" bestFit="1" customWidth="1"/>
    <col min="15108" max="15108" width="20.7109375" bestFit="1" customWidth="1"/>
    <col min="15109" max="15109" width="19.7109375" customWidth="1"/>
    <col min="15110" max="15110" width="12.85546875" bestFit="1" customWidth="1"/>
    <col min="15111" max="15111" width="14.5703125" customWidth="1"/>
    <col min="15112" max="15112" width="21.140625" customWidth="1"/>
    <col min="15362" max="15362" width="44.5703125" bestFit="1" customWidth="1"/>
    <col min="15363" max="15363" width="6.42578125" bestFit="1" customWidth="1"/>
    <col min="15364" max="15364" width="20.7109375" bestFit="1" customWidth="1"/>
    <col min="15365" max="15365" width="19.7109375" customWidth="1"/>
    <col min="15366" max="15366" width="12.85546875" bestFit="1" customWidth="1"/>
    <col min="15367" max="15367" width="14.5703125" customWidth="1"/>
    <col min="15368" max="15368" width="21.140625" customWidth="1"/>
    <col min="15618" max="15618" width="44.5703125" bestFit="1" customWidth="1"/>
    <col min="15619" max="15619" width="6.42578125" bestFit="1" customWidth="1"/>
    <col min="15620" max="15620" width="20.7109375" bestFit="1" customWidth="1"/>
    <col min="15621" max="15621" width="19.7109375" customWidth="1"/>
    <col min="15622" max="15622" width="12.85546875" bestFit="1" customWidth="1"/>
    <col min="15623" max="15623" width="14.5703125" customWidth="1"/>
    <col min="15624" max="15624" width="21.140625" customWidth="1"/>
    <col min="15874" max="15874" width="44.5703125" bestFit="1" customWidth="1"/>
    <col min="15875" max="15875" width="6.42578125" bestFit="1" customWidth="1"/>
    <col min="15876" max="15876" width="20.7109375" bestFit="1" customWidth="1"/>
    <col min="15877" max="15877" width="19.7109375" customWidth="1"/>
    <col min="15878" max="15878" width="12.85546875" bestFit="1" customWidth="1"/>
    <col min="15879" max="15879" width="14.5703125" customWidth="1"/>
    <col min="15880" max="15880" width="21.140625" customWidth="1"/>
    <col min="16130" max="16130" width="44.5703125" bestFit="1" customWidth="1"/>
    <col min="16131" max="16131" width="6.42578125" bestFit="1" customWidth="1"/>
    <col min="16132" max="16132" width="20.7109375" bestFit="1" customWidth="1"/>
    <col min="16133" max="16133" width="19.7109375" customWidth="1"/>
    <col min="16134" max="16134" width="12.85546875" bestFit="1" customWidth="1"/>
    <col min="16135" max="16135" width="14.5703125" customWidth="1"/>
    <col min="16136" max="16136" width="21.140625" customWidth="1"/>
  </cols>
  <sheetData>
    <row r="2" spans="2:6" x14ac:dyDescent="0.25">
      <c r="D2" s="1"/>
    </row>
    <row r="3" spans="2:6" x14ac:dyDescent="0.25">
      <c r="B3" s="109"/>
      <c r="C3" s="1"/>
      <c r="D3" s="1"/>
    </row>
    <row r="4" spans="2:6" ht="15.75" x14ac:dyDescent="0.25">
      <c r="B4" s="111"/>
      <c r="C4" s="1"/>
      <c r="D4" s="1"/>
      <c r="E4" s="1"/>
    </row>
    <row r="5" spans="2:6" ht="15.75" x14ac:dyDescent="0.25">
      <c r="B5" s="111" t="s">
        <v>208</v>
      </c>
      <c r="C5" s="3"/>
      <c r="D5" s="3"/>
      <c r="E5" s="3"/>
      <c r="F5" s="3"/>
    </row>
    <row r="6" spans="2:6" ht="15" customHeight="1" x14ac:dyDescent="0.25">
      <c r="B6" s="2"/>
      <c r="C6" s="3"/>
      <c r="D6" s="3"/>
      <c r="E6" s="3"/>
      <c r="F6" s="3"/>
    </row>
    <row r="7" spans="2:6" ht="15.75" x14ac:dyDescent="0.25">
      <c r="B7" s="113" t="s">
        <v>0</v>
      </c>
      <c r="C7" s="113"/>
      <c r="D7" s="3"/>
      <c r="E7" s="3"/>
      <c r="F7" s="3"/>
    </row>
    <row r="8" spans="2:6" ht="15.75" x14ac:dyDescent="0.25">
      <c r="B8" s="4"/>
      <c r="C8" s="3"/>
      <c r="D8" s="3"/>
      <c r="E8" s="3"/>
      <c r="F8" s="3"/>
    </row>
    <row r="9" spans="2:6" ht="7.5" customHeight="1" x14ac:dyDescent="0.25">
      <c r="B9" s="3"/>
      <c r="C9" s="3"/>
      <c r="D9" s="3"/>
      <c r="E9" s="3"/>
      <c r="F9" s="3"/>
    </row>
    <row r="10" spans="2:6" ht="15" customHeight="1" x14ac:dyDescent="0.25">
      <c r="B10" s="3"/>
      <c r="C10" s="3"/>
      <c r="D10" s="3"/>
      <c r="E10" s="5" t="s">
        <v>1</v>
      </c>
      <c r="F10" s="3"/>
    </row>
    <row r="11" spans="2:6" ht="1.5" hidden="1" customHeight="1" x14ac:dyDescent="0.25">
      <c r="B11" s="3"/>
      <c r="C11" s="3"/>
      <c r="D11" s="3"/>
      <c r="E11" s="3"/>
      <c r="F11" s="3"/>
    </row>
    <row r="12" spans="2:6" ht="16.5" thickBot="1" x14ac:dyDescent="0.3">
      <c r="B12" s="3"/>
      <c r="C12" s="3"/>
      <c r="D12" s="3"/>
      <c r="E12" s="3"/>
      <c r="F12" s="3"/>
    </row>
    <row r="13" spans="2:6" ht="48" thickBot="1" x14ac:dyDescent="0.3">
      <c r="B13" s="6" t="s">
        <v>2</v>
      </c>
      <c r="C13" s="7" t="s">
        <v>3</v>
      </c>
      <c r="D13" s="7" t="s">
        <v>4</v>
      </c>
      <c r="E13" s="7" t="s">
        <v>5</v>
      </c>
      <c r="F13" s="3"/>
    </row>
    <row r="14" spans="2:6" ht="16.5" thickBot="1" x14ac:dyDescent="0.3">
      <c r="B14" s="8" t="s">
        <v>6</v>
      </c>
      <c r="C14" s="9"/>
      <c r="D14" s="9"/>
      <c r="E14" s="9"/>
      <c r="F14" s="3"/>
    </row>
    <row r="15" spans="2:6" ht="16.5" thickBot="1" x14ac:dyDescent="0.3">
      <c r="B15" s="8" t="s">
        <v>7</v>
      </c>
      <c r="C15" s="9">
        <v>10</v>
      </c>
      <c r="D15" s="10">
        <f>'[1]ОСВ 09'!F6/1000</f>
        <v>2922167.9088300001</v>
      </c>
      <c r="E15" s="11">
        <v>1222443</v>
      </c>
      <c r="F15" s="3"/>
    </row>
    <row r="16" spans="2:6" ht="32.25" thickBot="1" x14ac:dyDescent="0.3">
      <c r="B16" s="8" t="s">
        <v>8</v>
      </c>
      <c r="C16" s="9">
        <v>11</v>
      </c>
      <c r="D16" s="12"/>
      <c r="E16" s="13"/>
      <c r="F16" s="3"/>
    </row>
    <row r="17" spans="2:6" ht="16.5" thickBot="1" x14ac:dyDescent="0.3">
      <c r="B17" s="8" t="s">
        <v>9</v>
      </c>
      <c r="C17" s="9">
        <v>12</v>
      </c>
      <c r="D17" s="12"/>
      <c r="E17" s="13"/>
      <c r="F17" s="3"/>
    </row>
    <row r="18" spans="2:6" ht="48" thickBot="1" x14ac:dyDescent="0.3">
      <c r="B18" s="8" t="s">
        <v>10</v>
      </c>
      <c r="C18" s="9">
        <v>13</v>
      </c>
      <c r="D18" s="12"/>
      <c r="E18" s="13"/>
      <c r="F18" s="3"/>
    </row>
    <row r="19" spans="2:6" ht="32.25" thickBot="1" x14ac:dyDescent="0.3">
      <c r="B19" s="8" t="s">
        <v>11</v>
      </c>
      <c r="C19" s="9">
        <v>14</v>
      </c>
      <c r="D19" s="12"/>
      <c r="E19" s="13"/>
      <c r="F19" s="3"/>
    </row>
    <row r="20" spans="2:6" ht="32.25" thickBot="1" x14ac:dyDescent="0.3">
      <c r="B20" s="8" t="s">
        <v>12</v>
      </c>
      <c r="C20" s="9">
        <v>15</v>
      </c>
      <c r="D20" s="12"/>
      <c r="E20" s="13"/>
      <c r="F20" s="3"/>
    </row>
    <row r="21" spans="2:6" ht="32.25" thickBot="1" x14ac:dyDescent="0.3">
      <c r="B21" s="8" t="s">
        <v>13</v>
      </c>
      <c r="C21" s="9">
        <v>16</v>
      </c>
      <c r="D21" s="14">
        <v>427164</v>
      </c>
      <c r="E21" s="14">
        <v>337516</v>
      </c>
      <c r="F21" s="3"/>
    </row>
    <row r="22" spans="2:6" ht="16.5" thickBot="1" x14ac:dyDescent="0.3">
      <c r="B22" s="8" t="s">
        <v>14</v>
      </c>
      <c r="C22" s="9">
        <v>17</v>
      </c>
      <c r="D22" s="14"/>
      <c r="E22" s="15">
        <v>30303</v>
      </c>
      <c r="F22" s="3"/>
    </row>
    <row r="23" spans="2:6" ht="16.5" thickBot="1" x14ac:dyDescent="0.3">
      <c r="B23" s="8" t="s">
        <v>15</v>
      </c>
      <c r="C23" s="9">
        <v>18</v>
      </c>
      <c r="D23" s="14">
        <f>'[1]ОСВ 09'!F30/1000</f>
        <v>268036.63656999997</v>
      </c>
      <c r="E23" s="15">
        <v>160987</v>
      </c>
      <c r="F23" s="3"/>
    </row>
    <row r="24" spans="2:6" ht="16.5" thickBot="1" x14ac:dyDescent="0.3">
      <c r="B24" s="8" t="s">
        <v>16</v>
      </c>
      <c r="C24" s="9">
        <v>19</v>
      </c>
      <c r="D24" s="12"/>
      <c r="E24" s="13"/>
      <c r="F24" s="3"/>
    </row>
    <row r="25" spans="2:6" ht="32.25" thickBot="1" x14ac:dyDescent="0.3">
      <c r="B25" s="8" t="s">
        <v>17</v>
      </c>
      <c r="C25" s="9">
        <v>100</v>
      </c>
      <c r="D25" s="16">
        <f>SUM(D15:D24)</f>
        <v>3617368.5454000002</v>
      </c>
      <c r="E25" s="17">
        <f>SUM(E15:E24)</f>
        <v>1751249</v>
      </c>
      <c r="F25" s="3"/>
    </row>
    <row r="26" spans="2:6" ht="32.25" thickBot="1" x14ac:dyDescent="0.3">
      <c r="B26" s="8" t="s">
        <v>18</v>
      </c>
      <c r="C26" s="9">
        <v>101</v>
      </c>
      <c r="D26" s="12"/>
      <c r="E26" s="13"/>
      <c r="F26" s="3"/>
    </row>
    <row r="27" spans="2:6" ht="16.5" thickBot="1" x14ac:dyDescent="0.3">
      <c r="B27" s="8" t="s">
        <v>19</v>
      </c>
      <c r="C27" s="9"/>
      <c r="D27" s="12"/>
      <c r="E27" s="13"/>
      <c r="F27" s="3"/>
    </row>
    <row r="28" spans="2:6" ht="32.25" thickBot="1" x14ac:dyDescent="0.3">
      <c r="B28" s="8" t="s">
        <v>8</v>
      </c>
      <c r="C28" s="9">
        <v>110</v>
      </c>
      <c r="D28" s="12"/>
      <c r="E28" s="13"/>
      <c r="F28" s="3"/>
    </row>
    <row r="29" spans="2:6" ht="16.5" thickBot="1" x14ac:dyDescent="0.3">
      <c r="B29" s="8" t="s">
        <v>9</v>
      </c>
      <c r="C29" s="9">
        <v>111</v>
      </c>
      <c r="D29" s="12"/>
      <c r="E29" s="13"/>
      <c r="F29" s="3"/>
    </row>
    <row r="30" spans="2:6" ht="48" thickBot="1" x14ac:dyDescent="0.3">
      <c r="B30" s="8" t="s">
        <v>10</v>
      </c>
      <c r="C30" s="9">
        <v>112</v>
      </c>
      <c r="D30" s="12"/>
      <c r="E30" s="13"/>
      <c r="F30" s="3"/>
    </row>
    <row r="31" spans="2:6" ht="32.25" thickBot="1" x14ac:dyDescent="0.3">
      <c r="B31" s="8" t="s">
        <v>11</v>
      </c>
      <c r="C31" s="9">
        <v>113</v>
      </c>
      <c r="D31" s="12"/>
      <c r="E31" s="13"/>
      <c r="F31" s="3"/>
    </row>
    <row r="32" spans="2:6" ht="16.5" thickBot="1" x14ac:dyDescent="0.3">
      <c r="B32" s="8" t="s">
        <v>20</v>
      </c>
      <c r="C32" s="9">
        <v>114</v>
      </c>
      <c r="D32" s="12"/>
      <c r="E32" s="13"/>
      <c r="F32" s="3"/>
    </row>
    <row r="33" spans="2:8" ht="32.25" thickBot="1" x14ac:dyDescent="0.3">
      <c r="B33" s="8" t="s">
        <v>21</v>
      </c>
      <c r="C33" s="9">
        <v>115</v>
      </c>
      <c r="D33" s="12"/>
      <c r="E33" s="13"/>
      <c r="F33" s="3"/>
    </row>
    <row r="34" spans="2:8" ht="32.25" thickBot="1" x14ac:dyDescent="0.3">
      <c r="B34" s="8" t="s">
        <v>22</v>
      </c>
      <c r="C34" s="9">
        <v>116</v>
      </c>
      <c r="D34" s="12"/>
      <c r="E34" s="13"/>
      <c r="F34" s="3"/>
    </row>
    <row r="35" spans="2:8" ht="16.5" thickBot="1" x14ac:dyDescent="0.3">
      <c r="B35" s="8" t="s">
        <v>23</v>
      </c>
      <c r="C35" s="9">
        <v>117</v>
      </c>
      <c r="D35" s="12"/>
      <c r="E35" s="12"/>
      <c r="F35" s="3"/>
    </row>
    <row r="36" spans="2:8" ht="16.5" thickBot="1" x14ac:dyDescent="0.3">
      <c r="B36" s="8" t="s">
        <v>24</v>
      </c>
      <c r="C36" s="9">
        <v>118</v>
      </c>
      <c r="D36" s="18">
        <f>('[1]ОСВ 09'!F56+'[1]ОСВ 09'!F80)/1000</f>
        <v>19702144.4945</v>
      </c>
      <c r="E36" s="18">
        <v>20015869</v>
      </c>
      <c r="F36" s="3"/>
      <c r="H36" s="19"/>
    </row>
    <row r="37" spans="2:8" ht="16.5" thickBot="1" x14ac:dyDescent="0.3">
      <c r="B37" s="8" t="s">
        <v>25</v>
      </c>
      <c r="C37" s="9">
        <v>119</v>
      </c>
      <c r="D37" s="12"/>
      <c r="E37" s="12"/>
      <c r="F37" s="3"/>
    </row>
    <row r="38" spans="2:8" ht="16.5" thickBot="1" x14ac:dyDescent="0.3">
      <c r="B38" s="8" t="s">
        <v>26</v>
      </c>
      <c r="C38" s="9">
        <v>120</v>
      </c>
      <c r="D38" s="12"/>
      <c r="E38" s="12"/>
      <c r="F38" s="3"/>
    </row>
    <row r="39" spans="2:8" ht="16.5" thickBot="1" x14ac:dyDescent="0.3">
      <c r="B39" s="8" t="s">
        <v>27</v>
      </c>
      <c r="C39" s="9">
        <v>121</v>
      </c>
      <c r="D39" s="14">
        <f>'[1]ОСВ 09'!F67/1000</f>
        <v>34032.560219999999</v>
      </c>
      <c r="E39" s="14">
        <v>41621</v>
      </c>
      <c r="F39" s="3"/>
    </row>
    <row r="40" spans="2:8" ht="16.5" thickBot="1" x14ac:dyDescent="0.3">
      <c r="B40" s="8" t="s">
        <v>28</v>
      </c>
      <c r="C40" s="9">
        <v>122</v>
      </c>
      <c r="D40" s="12"/>
      <c r="E40" s="13"/>
      <c r="F40" s="3"/>
    </row>
    <row r="41" spans="2:8" ht="16.5" thickBot="1" x14ac:dyDescent="0.3">
      <c r="B41" s="8" t="s">
        <v>29</v>
      </c>
      <c r="C41" s="9">
        <v>123</v>
      </c>
      <c r="D41" s="12">
        <f>'[1]ОСВ 09'!F78/1000</f>
        <v>391398.60482999997</v>
      </c>
      <c r="E41" s="13"/>
      <c r="F41" s="3"/>
    </row>
    <row r="42" spans="2:8" ht="32.25" thickBot="1" x14ac:dyDescent="0.3">
      <c r="B42" s="8" t="s">
        <v>30</v>
      </c>
      <c r="C42" s="9">
        <v>200</v>
      </c>
      <c r="D42" s="20">
        <f>SUM(D28:D41)</f>
        <v>20127575.65955</v>
      </c>
      <c r="E42" s="17">
        <f>SUM(E33:E41)</f>
        <v>20057490</v>
      </c>
      <c r="F42" s="3"/>
      <c r="G42" s="21"/>
      <c r="H42" s="19"/>
    </row>
    <row r="43" spans="2:8" ht="32.25" thickBot="1" x14ac:dyDescent="0.3">
      <c r="B43" s="8" t="s">
        <v>31</v>
      </c>
      <c r="C43" s="9"/>
      <c r="D43" s="20">
        <f>D25+D42</f>
        <v>23744944.204950001</v>
      </c>
      <c r="E43" s="17">
        <f>E25+E42</f>
        <v>21808739</v>
      </c>
      <c r="F43" s="3"/>
      <c r="G43" s="19"/>
    </row>
    <row r="44" spans="2:8" ht="48" thickBot="1" x14ac:dyDescent="0.3">
      <c r="B44" s="8" t="s">
        <v>32</v>
      </c>
      <c r="C44" s="9" t="s">
        <v>3</v>
      </c>
      <c r="D44" s="12" t="s">
        <v>4</v>
      </c>
      <c r="E44" s="13" t="s">
        <v>5</v>
      </c>
      <c r="F44" s="3"/>
    </row>
    <row r="45" spans="2:8" ht="16.5" thickBot="1" x14ac:dyDescent="0.3">
      <c r="B45" s="8" t="s">
        <v>33</v>
      </c>
      <c r="C45" s="9"/>
      <c r="D45" s="12"/>
      <c r="E45" s="13"/>
      <c r="F45" s="3"/>
    </row>
    <row r="46" spans="2:8" ht="16.5" thickBot="1" x14ac:dyDescent="0.3">
      <c r="B46" s="8" t="s">
        <v>34</v>
      </c>
      <c r="C46" s="9">
        <v>210</v>
      </c>
      <c r="D46" s="12"/>
      <c r="E46" s="13"/>
      <c r="F46" s="3"/>
    </row>
    <row r="47" spans="2:8" ht="16.5" thickBot="1" x14ac:dyDescent="0.3">
      <c r="B47" s="8" t="s">
        <v>9</v>
      </c>
      <c r="C47" s="9">
        <v>211</v>
      </c>
      <c r="D47" s="12"/>
      <c r="E47" s="13"/>
      <c r="F47" s="3"/>
    </row>
    <row r="48" spans="2:8" ht="32.25" thickBot="1" x14ac:dyDescent="0.3">
      <c r="B48" s="8" t="s">
        <v>35</v>
      </c>
      <c r="C48" s="9">
        <v>212</v>
      </c>
      <c r="D48" s="12">
        <f>('[1]ОСВ 09'!G86+'[1]ОСВ 09'!G108-'[1]ОСВ 09'!F54)/1000</f>
        <v>962321.89260000002</v>
      </c>
      <c r="E48" s="13">
        <v>1082174</v>
      </c>
      <c r="F48" s="3"/>
      <c r="G48" s="19"/>
    </row>
    <row r="49" spans="2:8" ht="32.25" thickBot="1" x14ac:dyDescent="0.3">
      <c r="B49" s="8" t="s">
        <v>36</v>
      </c>
      <c r="C49" s="9">
        <v>213</v>
      </c>
      <c r="D49" s="12">
        <v>1135286</v>
      </c>
      <c r="E49" s="13">
        <v>908715</v>
      </c>
      <c r="F49" s="3"/>
    </row>
    <row r="50" spans="2:8" ht="16.5" thickBot="1" x14ac:dyDescent="0.3">
      <c r="B50" s="8" t="s">
        <v>37</v>
      </c>
      <c r="C50" s="9">
        <v>214</v>
      </c>
      <c r="D50" s="12"/>
      <c r="E50" s="13"/>
      <c r="F50" s="3"/>
    </row>
    <row r="51" spans="2:8" ht="32.25" thickBot="1" x14ac:dyDescent="0.3">
      <c r="B51" s="8" t="s">
        <v>38</v>
      </c>
      <c r="C51" s="9">
        <v>215</v>
      </c>
      <c r="D51" s="12">
        <f>'[1]ОСВ 09'!G89/1000</f>
        <v>301163.59109</v>
      </c>
      <c r="E51" s="12">
        <v>71233</v>
      </c>
      <c r="F51" s="3"/>
      <c r="H51" s="19"/>
    </row>
    <row r="52" spans="2:8" ht="16.5" thickBot="1" x14ac:dyDescent="0.3">
      <c r="B52" s="8" t="s">
        <v>39</v>
      </c>
      <c r="C52" s="9">
        <v>216</v>
      </c>
      <c r="D52" s="12"/>
      <c r="E52" s="13"/>
      <c r="F52" s="3"/>
    </row>
    <row r="53" spans="2:8" ht="16.5" thickBot="1" x14ac:dyDescent="0.3">
      <c r="B53" s="8" t="s">
        <v>40</v>
      </c>
      <c r="C53" s="9">
        <v>217</v>
      </c>
      <c r="D53" s="12">
        <v>68300</v>
      </c>
      <c r="E53" s="22">
        <v>59343</v>
      </c>
      <c r="F53" s="3"/>
    </row>
    <row r="54" spans="2:8" ht="32.25" thickBot="1" x14ac:dyDescent="0.3">
      <c r="B54" s="8" t="s">
        <v>41</v>
      </c>
      <c r="C54" s="9">
        <v>300</v>
      </c>
      <c r="D54" s="16">
        <f>SUM(D48:D53)</f>
        <v>2467071.4836900001</v>
      </c>
      <c r="E54" s="17">
        <f>SUM(E48:E53)</f>
        <v>2121465</v>
      </c>
      <c r="F54" s="3"/>
    </row>
    <row r="55" spans="2:8" ht="32.25" thickBot="1" x14ac:dyDescent="0.3">
      <c r="B55" s="8" t="s">
        <v>42</v>
      </c>
      <c r="C55" s="9">
        <v>301</v>
      </c>
      <c r="D55" s="12"/>
      <c r="E55" s="13"/>
      <c r="F55" s="3"/>
    </row>
    <row r="56" spans="2:8" ht="16.5" thickBot="1" x14ac:dyDescent="0.3">
      <c r="B56" s="8" t="s">
        <v>43</v>
      </c>
      <c r="C56" s="9"/>
      <c r="D56" s="12"/>
      <c r="E56" s="13"/>
      <c r="F56" s="3"/>
    </row>
    <row r="57" spans="2:8" ht="16.5" thickBot="1" x14ac:dyDescent="0.3">
      <c r="B57" s="8" t="s">
        <v>34</v>
      </c>
      <c r="C57" s="9">
        <v>310</v>
      </c>
      <c r="D57" s="23"/>
      <c r="E57" s="13"/>
      <c r="F57" s="3"/>
    </row>
    <row r="58" spans="2:8" ht="16.5" thickBot="1" x14ac:dyDescent="0.3">
      <c r="B58" s="8" t="s">
        <v>9</v>
      </c>
      <c r="C58" s="24">
        <v>311</v>
      </c>
      <c r="D58" s="25"/>
      <c r="E58" s="13"/>
      <c r="F58" s="3"/>
    </row>
    <row r="59" spans="2:8" ht="32.25" thickBot="1" x14ac:dyDescent="0.3">
      <c r="B59" s="8" t="s">
        <v>44</v>
      </c>
      <c r="C59" s="24">
        <v>312</v>
      </c>
      <c r="D59" s="26">
        <f>('[1]ОСВ 09'!G126+'[1]ОСВ 09'!G129)/1000+0.5</f>
        <v>4049091.1733400002</v>
      </c>
      <c r="E59" s="27">
        <v>3207740</v>
      </c>
      <c r="F59" s="3"/>
    </row>
    <row r="60" spans="2:8" ht="32.25" thickBot="1" x14ac:dyDescent="0.3">
      <c r="B60" s="8" t="s">
        <v>45</v>
      </c>
      <c r="C60" s="9">
        <v>313</v>
      </c>
      <c r="D60" s="14"/>
      <c r="E60" s="13"/>
      <c r="F60" s="3"/>
    </row>
    <row r="61" spans="2:8" ht="16.5" thickBot="1" x14ac:dyDescent="0.3">
      <c r="B61" s="8" t="s">
        <v>46</v>
      </c>
      <c r="C61" s="9">
        <v>314</v>
      </c>
      <c r="D61" s="14"/>
      <c r="E61" s="15"/>
      <c r="F61" s="3"/>
    </row>
    <row r="62" spans="2:8" ht="16.5" thickBot="1" x14ac:dyDescent="0.3">
      <c r="B62" s="8" t="s">
        <v>47</v>
      </c>
      <c r="C62" s="9">
        <v>315</v>
      </c>
      <c r="D62" s="14">
        <f>'[1]ОСВ 09'!G138/1000</f>
        <v>2755700.8</v>
      </c>
      <c r="E62" s="28">
        <v>2879307</v>
      </c>
      <c r="F62" s="29"/>
    </row>
    <row r="63" spans="2:8" ht="16.5" thickBot="1" x14ac:dyDescent="0.3">
      <c r="B63" s="8" t="s">
        <v>48</v>
      </c>
      <c r="C63" s="9">
        <v>316</v>
      </c>
      <c r="D63" s="14">
        <f>'[1]ОСВ 09'!G136/1000</f>
        <v>56258.766000000003</v>
      </c>
      <c r="E63" s="15">
        <v>53944</v>
      </c>
      <c r="F63" s="3"/>
    </row>
    <row r="64" spans="2:8" ht="32.25" thickBot="1" x14ac:dyDescent="0.3">
      <c r="B64" s="8" t="s">
        <v>49</v>
      </c>
      <c r="C64" s="9">
        <v>400</v>
      </c>
      <c r="D64" s="20">
        <f>D59+D62+D63</f>
        <v>6861050.7393399999</v>
      </c>
      <c r="E64" s="17">
        <f>SUM(E57:E63)</f>
        <v>6140991</v>
      </c>
      <c r="F64" s="3"/>
    </row>
    <row r="65" spans="2:8" ht="16.5" thickBot="1" x14ac:dyDescent="0.3">
      <c r="B65" s="8" t="s">
        <v>50</v>
      </c>
      <c r="C65" s="9"/>
      <c r="D65" s="30"/>
      <c r="E65" s="15"/>
      <c r="F65" s="3"/>
    </row>
    <row r="66" spans="2:8" ht="16.5" thickBot="1" x14ac:dyDescent="0.3">
      <c r="B66" s="8" t="s">
        <v>51</v>
      </c>
      <c r="C66" s="9">
        <v>410</v>
      </c>
      <c r="D66" s="14">
        <v>1673838</v>
      </c>
      <c r="E66" s="14">
        <v>1673838</v>
      </c>
      <c r="F66" s="3"/>
      <c r="G66" s="19">
        <f>D66-E66</f>
        <v>0</v>
      </c>
    </row>
    <row r="67" spans="2:8" ht="16.5" thickBot="1" x14ac:dyDescent="0.3">
      <c r="B67" s="8" t="s">
        <v>52</v>
      </c>
      <c r="C67" s="9">
        <v>411</v>
      </c>
      <c r="D67" s="30"/>
      <c r="E67" s="15"/>
      <c r="F67" s="3"/>
    </row>
    <row r="68" spans="2:8" ht="32.25" thickBot="1" x14ac:dyDescent="0.3">
      <c r="B68" s="8" t="s">
        <v>53</v>
      </c>
      <c r="C68" s="9">
        <v>412</v>
      </c>
      <c r="D68" s="14"/>
      <c r="E68" s="15"/>
      <c r="F68" s="3"/>
    </row>
    <row r="69" spans="2:8" ht="16.5" thickBot="1" x14ac:dyDescent="0.3">
      <c r="B69" s="8" t="s">
        <v>54</v>
      </c>
      <c r="C69" s="9">
        <v>413</v>
      </c>
      <c r="D69" s="14">
        <f>'[1]ОСВ 09'!G147/1000</f>
        <v>7995425.5791999996</v>
      </c>
      <c r="E69" s="14">
        <v>8443674</v>
      </c>
      <c r="F69" s="29"/>
    </row>
    <row r="70" spans="2:8" ht="32.25" thickBot="1" x14ac:dyDescent="0.3">
      <c r="B70" s="8" t="s">
        <v>55</v>
      </c>
      <c r="C70" s="9">
        <v>414</v>
      </c>
      <c r="D70" s="14">
        <f>'[1]ОСВ 09'!G148/1000</f>
        <v>4747558.1435900014</v>
      </c>
      <c r="E70" s="15">
        <v>3428771</v>
      </c>
      <c r="F70" s="21"/>
      <c r="H70" s="19"/>
    </row>
    <row r="71" spans="2:8" ht="48" thickBot="1" x14ac:dyDescent="0.3">
      <c r="B71" s="8" t="s">
        <v>56</v>
      </c>
      <c r="C71" s="9">
        <v>420</v>
      </c>
      <c r="D71" s="30"/>
      <c r="E71" s="13"/>
      <c r="F71" s="3"/>
    </row>
    <row r="72" spans="2:8" ht="16.5" thickBot="1" x14ac:dyDescent="0.3">
      <c r="B72" s="8" t="s">
        <v>57</v>
      </c>
      <c r="C72" s="9">
        <v>421</v>
      </c>
      <c r="D72" s="31"/>
      <c r="E72" s="12"/>
      <c r="F72" s="3"/>
    </row>
    <row r="73" spans="2:8" ht="16.5" thickBot="1" x14ac:dyDescent="0.3">
      <c r="B73" s="8" t="s">
        <v>58</v>
      </c>
      <c r="C73" s="9">
        <v>500</v>
      </c>
      <c r="D73" s="17">
        <f>SUM(D66:D72)</f>
        <v>14416821.722790001</v>
      </c>
      <c r="E73" s="17">
        <f>SUM(E66:E72)</f>
        <v>13546283</v>
      </c>
      <c r="F73" s="3"/>
    </row>
    <row r="74" spans="2:8" ht="32.25" thickBot="1" x14ac:dyDescent="0.3">
      <c r="B74" s="8" t="s">
        <v>59</v>
      </c>
      <c r="C74" s="9"/>
      <c r="D74" s="17">
        <f>D54+D64+D73</f>
        <v>23744943.945820004</v>
      </c>
      <c r="E74" s="17">
        <f>E54+E64+E73</f>
        <v>21808739</v>
      </c>
      <c r="F74" s="3"/>
      <c r="H74" s="19"/>
    </row>
    <row r="75" spans="2:8" ht="15.75" x14ac:dyDescent="0.25">
      <c r="B75" s="3"/>
      <c r="C75" s="3"/>
      <c r="D75" s="21"/>
      <c r="E75" s="3"/>
      <c r="F75" s="3"/>
    </row>
    <row r="76" spans="2:8" ht="15.75" x14ac:dyDescent="0.25">
      <c r="B76" s="3"/>
      <c r="C76" s="3"/>
      <c r="D76" s="21"/>
      <c r="E76" s="21"/>
      <c r="F76" s="3"/>
    </row>
    <row r="77" spans="2:8" ht="15.75" x14ac:dyDescent="0.25">
      <c r="B77" s="3"/>
      <c r="C77" s="3"/>
      <c r="D77" s="21"/>
      <c r="E77" s="3"/>
      <c r="F77" s="3"/>
    </row>
    <row r="78" spans="2:8" ht="15.75" x14ac:dyDescent="0.25">
      <c r="B78" s="3" t="s">
        <v>60</v>
      </c>
      <c r="C78" s="3"/>
      <c r="D78" s="21"/>
      <c r="E78" s="3"/>
      <c r="F78" s="3"/>
    </row>
    <row r="79" spans="2:8" ht="15.75" x14ac:dyDescent="0.25">
      <c r="B79" s="3"/>
      <c r="C79" s="3"/>
      <c r="D79" s="21"/>
      <c r="E79" s="3"/>
      <c r="F79" s="3"/>
    </row>
    <row r="80" spans="2:8" ht="15.75" x14ac:dyDescent="0.25">
      <c r="B80" s="3" t="s">
        <v>61</v>
      </c>
      <c r="C80" s="3"/>
      <c r="D80" s="3"/>
      <c r="E80" s="3"/>
      <c r="F80" s="3"/>
    </row>
  </sheetData>
  <mergeCells count="1">
    <mergeCell ref="B7:C7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2"/>
  <sheetViews>
    <sheetView tabSelected="1" workbookViewId="0">
      <selection activeCell="C6" sqref="C6"/>
    </sheetView>
  </sheetViews>
  <sheetFormatPr defaultRowHeight="15" x14ac:dyDescent="0.25"/>
  <cols>
    <col min="1" max="1" width="6.140625" customWidth="1"/>
    <col min="2" max="2" width="50.42578125" customWidth="1"/>
    <col min="3" max="3" width="8.7109375" customWidth="1"/>
    <col min="4" max="5" width="19.28515625" customWidth="1"/>
    <col min="257" max="257" width="6.140625" customWidth="1"/>
    <col min="258" max="258" width="50.42578125" customWidth="1"/>
    <col min="259" max="259" width="8.7109375" customWidth="1"/>
    <col min="260" max="261" width="19.28515625" customWidth="1"/>
    <col min="513" max="513" width="6.140625" customWidth="1"/>
    <col min="514" max="514" width="50.42578125" customWidth="1"/>
    <col min="515" max="515" width="8.7109375" customWidth="1"/>
    <col min="516" max="517" width="19.28515625" customWidth="1"/>
    <col min="769" max="769" width="6.140625" customWidth="1"/>
    <col min="770" max="770" width="50.42578125" customWidth="1"/>
    <col min="771" max="771" width="8.7109375" customWidth="1"/>
    <col min="772" max="773" width="19.28515625" customWidth="1"/>
    <col min="1025" max="1025" width="6.140625" customWidth="1"/>
    <col min="1026" max="1026" width="50.42578125" customWidth="1"/>
    <col min="1027" max="1027" width="8.7109375" customWidth="1"/>
    <col min="1028" max="1029" width="19.28515625" customWidth="1"/>
    <col min="1281" max="1281" width="6.140625" customWidth="1"/>
    <col min="1282" max="1282" width="50.42578125" customWidth="1"/>
    <col min="1283" max="1283" width="8.7109375" customWidth="1"/>
    <col min="1284" max="1285" width="19.28515625" customWidth="1"/>
    <col min="1537" max="1537" width="6.140625" customWidth="1"/>
    <col min="1538" max="1538" width="50.42578125" customWidth="1"/>
    <col min="1539" max="1539" width="8.7109375" customWidth="1"/>
    <col min="1540" max="1541" width="19.28515625" customWidth="1"/>
    <col min="1793" max="1793" width="6.140625" customWidth="1"/>
    <col min="1794" max="1794" width="50.42578125" customWidth="1"/>
    <col min="1795" max="1795" width="8.7109375" customWidth="1"/>
    <col min="1796" max="1797" width="19.28515625" customWidth="1"/>
    <col min="2049" max="2049" width="6.140625" customWidth="1"/>
    <col min="2050" max="2050" width="50.42578125" customWidth="1"/>
    <col min="2051" max="2051" width="8.7109375" customWidth="1"/>
    <col min="2052" max="2053" width="19.28515625" customWidth="1"/>
    <col min="2305" max="2305" width="6.140625" customWidth="1"/>
    <col min="2306" max="2306" width="50.42578125" customWidth="1"/>
    <col min="2307" max="2307" width="8.7109375" customWidth="1"/>
    <col min="2308" max="2309" width="19.28515625" customWidth="1"/>
    <col min="2561" max="2561" width="6.140625" customWidth="1"/>
    <col min="2562" max="2562" width="50.42578125" customWidth="1"/>
    <col min="2563" max="2563" width="8.7109375" customWidth="1"/>
    <col min="2564" max="2565" width="19.28515625" customWidth="1"/>
    <col min="2817" max="2817" width="6.140625" customWidth="1"/>
    <col min="2818" max="2818" width="50.42578125" customWidth="1"/>
    <col min="2819" max="2819" width="8.7109375" customWidth="1"/>
    <col min="2820" max="2821" width="19.28515625" customWidth="1"/>
    <col min="3073" max="3073" width="6.140625" customWidth="1"/>
    <col min="3074" max="3074" width="50.42578125" customWidth="1"/>
    <col min="3075" max="3075" width="8.7109375" customWidth="1"/>
    <col min="3076" max="3077" width="19.28515625" customWidth="1"/>
    <col min="3329" max="3329" width="6.140625" customWidth="1"/>
    <col min="3330" max="3330" width="50.42578125" customWidth="1"/>
    <col min="3331" max="3331" width="8.7109375" customWidth="1"/>
    <col min="3332" max="3333" width="19.28515625" customWidth="1"/>
    <col min="3585" max="3585" width="6.140625" customWidth="1"/>
    <col min="3586" max="3586" width="50.42578125" customWidth="1"/>
    <col min="3587" max="3587" width="8.7109375" customWidth="1"/>
    <col min="3588" max="3589" width="19.28515625" customWidth="1"/>
    <col min="3841" max="3841" width="6.140625" customWidth="1"/>
    <col min="3842" max="3842" width="50.42578125" customWidth="1"/>
    <col min="3843" max="3843" width="8.7109375" customWidth="1"/>
    <col min="3844" max="3845" width="19.28515625" customWidth="1"/>
    <col min="4097" max="4097" width="6.140625" customWidth="1"/>
    <col min="4098" max="4098" width="50.42578125" customWidth="1"/>
    <col min="4099" max="4099" width="8.7109375" customWidth="1"/>
    <col min="4100" max="4101" width="19.28515625" customWidth="1"/>
    <col min="4353" max="4353" width="6.140625" customWidth="1"/>
    <col min="4354" max="4354" width="50.42578125" customWidth="1"/>
    <col min="4355" max="4355" width="8.7109375" customWidth="1"/>
    <col min="4356" max="4357" width="19.28515625" customWidth="1"/>
    <col min="4609" max="4609" width="6.140625" customWidth="1"/>
    <col min="4610" max="4610" width="50.42578125" customWidth="1"/>
    <col min="4611" max="4611" width="8.7109375" customWidth="1"/>
    <col min="4612" max="4613" width="19.28515625" customWidth="1"/>
    <col min="4865" max="4865" width="6.140625" customWidth="1"/>
    <col min="4866" max="4866" width="50.42578125" customWidth="1"/>
    <col min="4867" max="4867" width="8.7109375" customWidth="1"/>
    <col min="4868" max="4869" width="19.28515625" customWidth="1"/>
    <col min="5121" max="5121" width="6.140625" customWidth="1"/>
    <col min="5122" max="5122" width="50.42578125" customWidth="1"/>
    <col min="5123" max="5123" width="8.7109375" customWidth="1"/>
    <col min="5124" max="5125" width="19.28515625" customWidth="1"/>
    <col min="5377" max="5377" width="6.140625" customWidth="1"/>
    <col min="5378" max="5378" width="50.42578125" customWidth="1"/>
    <col min="5379" max="5379" width="8.7109375" customWidth="1"/>
    <col min="5380" max="5381" width="19.28515625" customWidth="1"/>
    <col min="5633" max="5633" width="6.140625" customWidth="1"/>
    <col min="5634" max="5634" width="50.42578125" customWidth="1"/>
    <col min="5635" max="5635" width="8.7109375" customWidth="1"/>
    <col min="5636" max="5637" width="19.28515625" customWidth="1"/>
    <col min="5889" max="5889" width="6.140625" customWidth="1"/>
    <col min="5890" max="5890" width="50.42578125" customWidth="1"/>
    <col min="5891" max="5891" width="8.7109375" customWidth="1"/>
    <col min="5892" max="5893" width="19.28515625" customWidth="1"/>
    <col min="6145" max="6145" width="6.140625" customWidth="1"/>
    <col min="6146" max="6146" width="50.42578125" customWidth="1"/>
    <col min="6147" max="6147" width="8.7109375" customWidth="1"/>
    <col min="6148" max="6149" width="19.28515625" customWidth="1"/>
    <col min="6401" max="6401" width="6.140625" customWidth="1"/>
    <col min="6402" max="6402" width="50.42578125" customWidth="1"/>
    <col min="6403" max="6403" width="8.7109375" customWidth="1"/>
    <col min="6404" max="6405" width="19.28515625" customWidth="1"/>
    <col min="6657" max="6657" width="6.140625" customWidth="1"/>
    <col min="6658" max="6658" width="50.42578125" customWidth="1"/>
    <col min="6659" max="6659" width="8.7109375" customWidth="1"/>
    <col min="6660" max="6661" width="19.28515625" customWidth="1"/>
    <col min="6913" max="6913" width="6.140625" customWidth="1"/>
    <col min="6914" max="6914" width="50.42578125" customWidth="1"/>
    <col min="6915" max="6915" width="8.7109375" customWidth="1"/>
    <col min="6916" max="6917" width="19.28515625" customWidth="1"/>
    <col min="7169" max="7169" width="6.140625" customWidth="1"/>
    <col min="7170" max="7170" width="50.42578125" customWidth="1"/>
    <col min="7171" max="7171" width="8.7109375" customWidth="1"/>
    <col min="7172" max="7173" width="19.28515625" customWidth="1"/>
    <col min="7425" max="7425" width="6.140625" customWidth="1"/>
    <col min="7426" max="7426" width="50.42578125" customWidth="1"/>
    <col min="7427" max="7427" width="8.7109375" customWidth="1"/>
    <col min="7428" max="7429" width="19.28515625" customWidth="1"/>
    <col min="7681" max="7681" width="6.140625" customWidth="1"/>
    <col min="7682" max="7682" width="50.42578125" customWidth="1"/>
    <col min="7683" max="7683" width="8.7109375" customWidth="1"/>
    <col min="7684" max="7685" width="19.28515625" customWidth="1"/>
    <col min="7937" max="7937" width="6.140625" customWidth="1"/>
    <col min="7938" max="7938" width="50.42578125" customWidth="1"/>
    <col min="7939" max="7939" width="8.7109375" customWidth="1"/>
    <col min="7940" max="7941" width="19.28515625" customWidth="1"/>
    <col min="8193" max="8193" width="6.140625" customWidth="1"/>
    <col min="8194" max="8194" width="50.42578125" customWidth="1"/>
    <col min="8195" max="8195" width="8.7109375" customWidth="1"/>
    <col min="8196" max="8197" width="19.28515625" customWidth="1"/>
    <col min="8449" max="8449" width="6.140625" customWidth="1"/>
    <col min="8450" max="8450" width="50.42578125" customWidth="1"/>
    <col min="8451" max="8451" width="8.7109375" customWidth="1"/>
    <col min="8452" max="8453" width="19.28515625" customWidth="1"/>
    <col min="8705" max="8705" width="6.140625" customWidth="1"/>
    <col min="8706" max="8706" width="50.42578125" customWidth="1"/>
    <col min="8707" max="8707" width="8.7109375" customWidth="1"/>
    <col min="8708" max="8709" width="19.28515625" customWidth="1"/>
    <col min="8961" max="8961" width="6.140625" customWidth="1"/>
    <col min="8962" max="8962" width="50.42578125" customWidth="1"/>
    <col min="8963" max="8963" width="8.7109375" customWidth="1"/>
    <col min="8964" max="8965" width="19.28515625" customWidth="1"/>
    <col min="9217" max="9217" width="6.140625" customWidth="1"/>
    <col min="9218" max="9218" width="50.42578125" customWidth="1"/>
    <col min="9219" max="9219" width="8.7109375" customWidth="1"/>
    <col min="9220" max="9221" width="19.28515625" customWidth="1"/>
    <col min="9473" max="9473" width="6.140625" customWidth="1"/>
    <col min="9474" max="9474" width="50.42578125" customWidth="1"/>
    <col min="9475" max="9475" width="8.7109375" customWidth="1"/>
    <col min="9476" max="9477" width="19.28515625" customWidth="1"/>
    <col min="9729" max="9729" width="6.140625" customWidth="1"/>
    <col min="9730" max="9730" width="50.42578125" customWidth="1"/>
    <col min="9731" max="9731" width="8.7109375" customWidth="1"/>
    <col min="9732" max="9733" width="19.28515625" customWidth="1"/>
    <col min="9985" max="9985" width="6.140625" customWidth="1"/>
    <col min="9986" max="9986" width="50.42578125" customWidth="1"/>
    <col min="9987" max="9987" width="8.7109375" customWidth="1"/>
    <col min="9988" max="9989" width="19.28515625" customWidth="1"/>
    <col min="10241" max="10241" width="6.140625" customWidth="1"/>
    <col min="10242" max="10242" width="50.42578125" customWidth="1"/>
    <col min="10243" max="10243" width="8.7109375" customWidth="1"/>
    <col min="10244" max="10245" width="19.28515625" customWidth="1"/>
    <col min="10497" max="10497" width="6.140625" customWidth="1"/>
    <col min="10498" max="10498" width="50.42578125" customWidth="1"/>
    <col min="10499" max="10499" width="8.7109375" customWidth="1"/>
    <col min="10500" max="10501" width="19.28515625" customWidth="1"/>
    <col min="10753" max="10753" width="6.140625" customWidth="1"/>
    <col min="10754" max="10754" width="50.42578125" customWidth="1"/>
    <col min="10755" max="10755" width="8.7109375" customWidth="1"/>
    <col min="10756" max="10757" width="19.28515625" customWidth="1"/>
    <col min="11009" max="11009" width="6.140625" customWidth="1"/>
    <col min="11010" max="11010" width="50.42578125" customWidth="1"/>
    <col min="11011" max="11011" width="8.7109375" customWidth="1"/>
    <col min="11012" max="11013" width="19.28515625" customWidth="1"/>
    <col min="11265" max="11265" width="6.140625" customWidth="1"/>
    <col min="11266" max="11266" width="50.42578125" customWidth="1"/>
    <col min="11267" max="11267" width="8.7109375" customWidth="1"/>
    <col min="11268" max="11269" width="19.28515625" customWidth="1"/>
    <col min="11521" max="11521" width="6.140625" customWidth="1"/>
    <col min="11522" max="11522" width="50.42578125" customWidth="1"/>
    <col min="11523" max="11523" width="8.7109375" customWidth="1"/>
    <col min="11524" max="11525" width="19.28515625" customWidth="1"/>
    <col min="11777" max="11777" width="6.140625" customWidth="1"/>
    <col min="11778" max="11778" width="50.42578125" customWidth="1"/>
    <col min="11779" max="11779" width="8.7109375" customWidth="1"/>
    <col min="11780" max="11781" width="19.28515625" customWidth="1"/>
    <col min="12033" max="12033" width="6.140625" customWidth="1"/>
    <col min="12034" max="12034" width="50.42578125" customWidth="1"/>
    <col min="12035" max="12035" width="8.7109375" customWidth="1"/>
    <col min="12036" max="12037" width="19.28515625" customWidth="1"/>
    <col min="12289" max="12289" width="6.140625" customWidth="1"/>
    <col min="12290" max="12290" width="50.42578125" customWidth="1"/>
    <col min="12291" max="12291" width="8.7109375" customWidth="1"/>
    <col min="12292" max="12293" width="19.28515625" customWidth="1"/>
    <col min="12545" max="12545" width="6.140625" customWidth="1"/>
    <col min="12546" max="12546" width="50.42578125" customWidth="1"/>
    <col min="12547" max="12547" width="8.7109375" customWidth="1"/>
    <col min="12548" max="12549" width="19.28515625" customWidth="1"/>
    <col min="12801" max="12801" width="6.140625" customWidth="1"/>
    <col min="12802" max="12802" width="50.42578125" customWidth="1"/>
    <col min="12803" max="12803" width="8.7109375" customWidth="1"/>
    <col min="12804" max="12805" width="19.28515625" customWidth="1"/>
    <col min="13057" max="13057" width="6.140625" customWidth="1"/>
    <col min="13058" max="13058" width="50.42578125" customWidth="1"/>
    <col min="13059" max="13059" width="8.7109375" customWidth="1"/>
    <col min="13060" max="13061" width="19.28515625" customWidth="1"/>
    <col min="13313" max="13313" width="6.140625" customWidth="1"/>
    <col min="13314" max="13314" width="50.42578125" customWidth="1"/>
    <col min="13315" max="13315" width="8.7109375" customWidth="1"/>
    <col min="13316" max="13317" width="19.28515625" customWidth="1"/>
    <col min="13569" max="13569" width="6.140625" customWidth="1"/>
    <col min="13570" max="13570" width="50.42578125" customWidth="1"/>
    <col min="13571" max="13571" width="8.7109375" customWidth="1"/>
    <col min="13572" max="13573" width="19.28515625" customWidth="1"/>
    <col min="13825" max="13825" width="6.140625" customWidth="1"/>
    <col min="13826" max="13826" width="50.42578125" customWidth="1"/>
    <col min="13827" max="13827" width="8.7109375" customWidth="1"/>
    <col min="13828" max="13829" width="19.28515625" customWidth="1"/>
    <col min="14081" max="14081" width="6.140625" customWidth="1"/>
    <col min="14082" max="14082" width="50.42578125" customWidth="1"/>
    <col min="14083" max="14083" width="8.7109375" customWidth="1"/>
    <col min="14084" max="14085" width="19.28515625" customWidth="1"/>
    <col min="14337" max="14337" width="6.140625" customWidth="1"/>
    <col min="14338" max="14338" width="50.42578125" customWidth="1"/>
    <col min="14339" max="14339" width="8.7109375" customWidth="1"/>
    <col min="14340" max="14341" width="19.28515625" customWidth="1"/>
    <col min="14593" max="14593" width="6.140625" customWidth="1"/>
    <col min="14594" max="14594" width="50.42578125" customWidth="1"/>
    <col min="14595" max="14595" width="8.7109375" customWidth="1"/>
    <col min="14596" max="14597" width="19.28515625" customWidth="1"/>
    <col min="14849" max="14849" width="6.140625" customWidth="1"/>
    <col min="14850" max="14850" width="50.42578125" customWidth="1"/>
    <col min="14851" max="14851" width="8.7109375" customWidth="1"/>
    <col min="14852" max="14853" width="19.28515625" customWidth="1"/>
    <col min="15105" max="15105" width="6.140625" customWidth="1"/>
    <col min="15106" max="15106" width="50.42578125" customWidth="1"/>
    <col min="15107" max="15107" width="8.7109375" customWidth="1"/>
    <col min="15108" max="15109" width="19.28515625" customWidth="1"/>
    <col min="15361" max="15361" width="6.140625" customWidth="1"/>
    <col min="15362" max="15362" width="50.42578125" customWidth="1"/>
    <col min="15363" max="15363" width="8.7109375" customWidth="1"/>
    <col min="15364" max="15365" width="19.28515625" customWidth="1"/>
    <col min="15617" max="15617" width="6.140625" customWidth="1"/>
    <col min="15618" max="15618" width="50.42578125" customWidth="1"/>
    <col min="15619" max="15619" width="8.7109375" customWidth="1"/>
    <col min="15620" max="15621" width="19.28515625" customWidth="1"/>
    <col min="15873" max="15873" width="6.140625" customWidth="1"/>
    <col min="15874" max="15874" width="50.42578125" customWidth="1"/>
    <col min="15875" max="15875" width="8.7109375" customWidth="1"/>
    <col min="15876" max="15877" width="19.28515625" customWidth="1"/>
    <col min="16129" max="16129" width="6.140625" customWidth="1"/>
    <col min="16130" max="16130" width="50.42578125" customWidth="1"/>
    <col min="16131" max="16131" width="8.7109375" customWidth="1"/>
    <col min="16132" max="16133" width="19.28515625" customWidth="1"/>
  </cols>
  <sheetData>
    <row r="1" spans="2:5" ht="15.75" x14ac:dyDescent="0.25">
      <c r="B1" s="3"/>
      <c r="C1" s="32"/>
      <c r="D1" s="32"/>
      <c r="E1" s="32"/>
    </row>
    <row r="2" spans="2:5" ht="15.75" x14ac:dyDescent="0.25">
      <c r="B2" s="3"/>
      <c r="C2" s="32"/>
      <c r="D2" s="32"/>
      <c r="E2" s="32"/>
    </row>
    <row r="3" spans="2:5" ht="15.75" x14ac:dyDescent="0.25">
      <c r="B3" s="109"/>
      <c r="C3" s="32"/>
      <c r="D3" s="32"/>
      <c r="E3" s="32"/>
    </row>
    <row r="4" spans="2:5" ht="15.75" x14ac:dyDescent="0.25">
      <c r="B4" s="3"/>
      <c r="C4" s="3"/>
      <c r="D4" s="3"/>
      <c r="E4" s="3"/>
    </row>
    <row r="5" spans="2:5" ht="15.75" x14ac:dyDescent="0.25">
      <c r="B5" s="112" t="s">
        <v>210</v>
      </c>
      <c r="C5" s="110"/>
      <c r="D5" s="3"/>
      <c r="E5" s="3"/>
    </row>
    <row r="6" spans="2:5" ht="15.75" x14ac:dyDescent="0.25">
      <c r="B6" s="108"/>
      <c r="C6" s="110"/>
      <c r="D6" s="3"/>
      <c r="E6" s="3"/>
    </row>
    <row r="7" spans="2:5" ht="15.75" x14ac:dyDescent="0.25">
      <c r="B7" s="114" t="s">
        <v>0</v>
      </c>
      <c r="C7" s="114"/>
      <c r="D7" s="3"/>
      <c r="E7" s="3"/>
    </row>
    <row r="8" spans="2:5" ht="15.75" x14ac:dyDescent="0.25">
      <c r="B8" s="3"/>
      <c r="C8" s="3"/>
      <c r="D8" s="3"/>
      <c r="E8" s="3"/>
    </row>
    <row r="9" spans="2:5" ht="12.75" customHeight="1" x14ac:dyDescent="0.25">
      <c r="B9" s="3"/>
      <c r="C9" s="3"/>
      <c r="D9" s="3"/>
      <c r="E9" s="5" t="s">
        <v>1</v>
      </c>
    </row>
    <row r="10" spans="2:5" ht="3" hidden="1" customHeight="1" x14ac:dyDescent="0.25">
      <c r="B10" s="3"/>
      <c r="C10" s="3"/>
      <c r="D10" s="3"/>
      <c r="E10" s="3"/>
    </row>
    <row r="11" spans="2:5" ht="16.5" thickBot="1" x14ac:dyDescent="0.3">
      <c r="B11" s="3"/>
      <c r="C11" s="3"/>
      <c r="D11" s="3"/>
      <c r="E11" s="3"/>
    </row>
    <row r="12" spans="2:5" ht="63.75" customHeight="1" thickBot="1" x14ac:dyDescent="0.3">
      <c r="B12" s="6" t="s">
        <v>62</v>
      </c>
      <c r="C12" s="7" t="s">
        <v>3</v>
      </c>
      <c r="D12" s="7" t="s">
        <v>63</v>
      </c>
      <c r="E12" s="7" t="s">
        <v>64</v>
      </c>
    </row>
    <row r="13" spans="2:5" ht="16.5" thickBot="1" x14ac:dyDescent="0.3">
      <c r="B13" s="8" t="s">
        <v>65</v>
      </c>
      <c r="C13" s="9">
        <v>10</v>
      </c>
      <c r="D13" s="33">
        <v>5780967.54</v>
      </c>
      <c r="E13" s="33">
        <v>4152891</v>
      </c>
    </row>
    <row r="14" spans="2:5" ht="34.5" customHeight="1" thickBot="1" x14ac:dyDescent="0.3">
      <c r="B14" s="8" t="s">
        <v>66</v>
      </c>
      <c r="C14" s="9">
        <v>11</v>
      </c>
      <c r="D14" s="33">
        <v>3801879.67</v>
      </c>
      <c r="E14" s="33">
        <v>2982027</v>
      </c>
    </row>
    <row r="15" spans="2:5" ht="30.75" customHeight="1" thickBot="1" x14ac:dyDescent="0.3">
      <c r="B15" s="8" t="s">
        <v>67</v>
      </c>
      <c r="C15" s="9">
        <v>12</v>
      </c>
      <c r="D15" s="34">
        <v>1979087.87</v>
      </c>
      <c r="E15" s="34">
        <v>1170864</v>
      </c>
    </row>
    <row r="16" spans="2:5" ht="24.75" customHeight="1" thickBot="1" x14ac:dyDescent="0.3">
      <c r="B16" s="8" t="s">
        <v>68</v>
      </c>
      <c r="C16" s="9">
        <v>13</v>
      </c>
      <c r="D16" s="33">
        <v>56136</v>
      </c>
      <c r="E16" s="33">
        <v>39003</v>
      </c>
    </row>
    <row r="17" spans="2:5" ht="21" customHeight="1" thickBot="1" x14ac:dyDescent="0.3">
      <c r="B17" s="8" t="s">
        <v>69</v>
      </c>
      <c r="C17" s="9">
        <v>14</v>
      </c>
      <c r="D17" s="33">
        <v>438767</v>
      </c>
      <c r="E17" s="33">
        <v>388020</v>
      </c>
    </row>
    <row r="18" spans="2:5" ht="16.5" thickBot="1" x14ac:dyDescent="0.3">
      <c r="B18" s="8" t="s">
        <v>70</v>
      </c>
      <c r="C18" s="9">
        <v>15</v>
      </c>
      <c r="D18" s="33"/>
      <c r="E18" s="33"/>
    </row>
    <row r="19" spans="2:5" ht="16.5" thickBot="1" x14ac:dyDescent="0.3">
      <c r="B19" s="8" t="s">
        <v>71</v>
      </c>
      <c r="C19" s="9">
        <v>16</v>
      </c>
      <c r="D19" s="33"/>
      <c r="E19" s="33"/>
    </row>
    <row r="20" spans="2:5" ht="35.25" customHeight="1" thickBot="1" x14ac:dyDescent="0.3">
      <c r="B20" s="8" t="s">
        <v>72</v>
      </c>
      <c r="C20" s="9">
        <v>20</v>
      </c>
      <c r="D20" s="34">
        <v>1484184.87</v>
      </c>
      <c r="E20" s="34">
        <v>743841</v>
      </c>
    </row>
    <row r="21" spans="2:5" ht="24" customHeight="1" thickBot="1" x14ac:dyDescent="0.3">
      <c r="B21" s="8" t="s">
        <v>73</v>
      </c>
      <c r="C21" s="9">
        <v>21</v>
      </c>
      <c r="D21" s="33">
        <v>3901</v>
      </c>
      <c r="E21" s="33">
        <v>540</v>
      </c>
    </row>
    <row r="22" spans="2:5" ht="29.25" customHeight="1" thickBot="1" x14ac:dyDescent="0.3">
      <c r="B22" s="8" t="s">
        <v>74</v>
      </c>
      <c r="C22" s="9">
        <v>22</v>
      </c>
      <c r="D22" s="33">
        <v>215086</v>
      </c>
      <c r="E22" s="33">
        <v>328945</v>
      </c>
    </row>
    <row r="23" spans="2:5" ht="62.25" customHeight="1" thickBot="1" x14ac:dyDescent="0.3">
      <c r="B23" s="8" t="s">
        <v>75</v>
      </c>
      <c r="C23" s="9">
        <v>23</v>
      </c>
      <c r="D23" s="33"/>
      <c r="E23" s="33"/>
    </row>
    <row r="24" spans="2:5" ht="20.25" customHeight="1" thickBot="1" x14ac:dyDescent="0.3">
      <c r="B24" s="8" t="s">
        <v>76</v>
      </c>
      <c r="C24" s="9">
        <v>24</v>
      </c>
      <c r="D24" s="33">
        <v>116185</v>
      </c>
      <c r="E24" s="33">
        <v>32015</v>
      </c>
    </row>
    <row r="25" spans="2:5" ht="17.25" customHeight="1" thickBot="1" x14ac:dyDescent="0.3">
      <c r="B25" s="8" t="s">
        <v>77</v>
      </c>
      <c r="C25" s="9">
        <v>25</v>
      </c>
      <c r="D25" s="33">
        <v>1390</v>
      </c>
      <c r="E25" s="33">
        <v>41</v>
      </c>
    </row>
    <row r="26" spans="2:5" ht="36" customHeight="1" thickBot="1" x14ac:dyDescent="0.3">
      <c r="B26" s="8" t="s">
        <v>78</v>
      </c>
      <c r="C26" s="9">
        <v>100</v>
      </c>
      <c r="D26" s="34">
        <v>1387794.87</v>
      </c>
      <c r="E26" s="34">
        <v>447410</v>
      </c>
    </row>
    <row r="27" spans="2:5" ht="23.25" customHeight="1" thickBot="1" x14ac:dyDescent="0.3">
      <c r="B27" s="8" t="s">
        <v>79</v>
      </c>
      <c r="C27" s="6">
        <v>101</v>
      </c>
      <c r="D27" s="33">
        <v>267332</v>
      </c>
      <c r="E27" s="33">
        <v>136821</v>
      </c>
    </row>
    <row r="28" spans="2:5" ht="54.75" customHeight="1" thickBot="1" x14ac:dyDescent="0.3">
      <c r="B28" s="8" t="s">
        <v>80</v>
      </c>
      <c r="C28" s="9">
        <v>200</v>
      </c>
      <c r="D28" s="34">
        <v>1120462.8700000001</v>
      </c>
      <c r="E28" s="34">
        <v>310589</v>
      </c>
    </row>
    <row r="29" spans="2:5" ht="48.75" customHeight="1" thickBot="1" x14ac:dyDescent="0.3">
      <c r="B29" s="8" t="s">
        <v>81</v>
      </c>
      <c r="C29" s="9">
        <v>201</v>
      </c>
      <c r="D29" s="33"/>
      <c r="E29" s="33"/>
    </row>
    <row r="30" spans="2:5" ht="33.75" customHeight="1" thickBot="1" x14ac:dyDescent="0.3">
      <c r="B30" s="8" t="s">
        <v>82</v>
      </c>
      <c r="C30" s="9">
        <v>300</v>
      </c>
      <c r="D30" s="34">
        <v>1120462.8700000001</v>
      </c>
      <c r="E30" s="34">
        <v>310589</v>
      </c>
    </row>
    <row r="31" spans="2:5" ht="16.5" thickBot="1" x14ac:dyDescent="0.3">
      <c r="B31" s="8" t="s">
        <v>83</v>
      </c>
      <c r="C31" s="9"/>
      <c r="D31" s="12"/>
      <c r="E31" s="13"/>
    </row>
    <row r="32" spans="2:5" ht="16.5" thickBot="1" x14ac:dyDescent="0.3">
      <c r="B32" s="8" t="s">
        <v>84</v>
      </c>
      <c r="C32" s="9"/>
      <c r="D32" s="12"/>
      <c r="E32" s="13"/>
    </row>
    <row r="33" spans="2:5" ht="32.25" thickBot="1" x14ac:dyDescent="0.3">
      <c r="B33" s="8" t="s">
        <v>85</v>
      </c>
      <c r="C33" s="9">
        <v>400</v>
      </c>
      <c r="D33" s="13"/>
      <c r="E33" s="12"/>
    </row>
    <row r="34" spans="2:5" ht="16.5" thickBot="1" x14ac:dyDescent="0.3">
      <c r="B34" s="8" t="s">
        <v>86</v>
      </c>
      <c r="C34" s="9"/>
      <c r="D34" s="13"/>
      <c r="E34" s="12"/>
    </row>
    <row r="35" spans="2:5" ht="16.5" thickBot="1" x14ac:dyDescent="0.3">
      <c r="B35" s="8" t="s">
        <v>87</v>
      </c>
      <c r="C35" s="9">
        <v>410</v>
      </c>
      <c r="D35" s="13"/>
      <c r="E35" s="12"/>
    </row>
    <row r="36" spans="2:5" ht="32.25" thickBot="1" x14ac:dyDescent="0.3">
      <c r="B36" s="8" t="s">
        <v>88</v>
      </c>
      <c r="C36" s="9">
        <v>411</v>
      </c>
      <c r="D36" s="13"/>
      <c r="E36" s="12"/>
    </row>
    <row r="37" spans="2:5" ht="63.75" thickBot="1" x14ac:dyDescent="0.3">
      <c r="B37" s="8" t="s">
        <v>89</v>
      </c>
      <c r="C37" s="9">
        <v>412</v>
      </c>
      <c r="D37" s="13"/>
      <c r="E37" s="12"/>
    </row>
    <row r="38" spans="2:5" ht="32.25" thickBot="1" x14ac:dyDescent="0.3">
      <c r="B38" s="8" t="s">
        <v>90</v>
      </c>
      <c r="C38" s="9">
        <v>413</v>
      </c>
      <c r="D38" s="13"/>
      <c r="E38" s="12"/>
    </row>
    <row r="39" spans="2:5" ht="32.25" thickBot="1" x14ac:dyDescent="0.3">
      <c r="B39" s="8" t="s">
        <v>91</v>
      </c>
      <c r="C39" s="9">
        <v>414</v>
      </c>
      <c r="D39" s="13"/>
      <c r="E39" s="12"/>
    </row>
    <row r="40" spans="2:5" ht="16.5" thickBot="1" x14ac:dyDescent="0.3">
      <c r="B40" s="8" t="s">
        <v>92</v>
      </c>
      <c r="C40" s="9">
        <v>415</v>
      </c>
      <c r="D40" s="13"/>
      <c r="E40" s="12"/>
    </row>
    <row r="41" spans="2:5" ht="32.25" thickBot="1" x14ac:dyDescent="0.3">
      <c r="B41" s="8" t="s">
        <v>93</v>
      </c>
      <c r="C41" s="9">
        <v>416</v>
      </c>
      <c r="D41" s="13"/>
      <c r="E41" s="12"/>
    </row>
    <row r="42" spans="2:5" ht="32.25" thickBot="1" x14ac:dyDescent="0.3">
      <c r="B42" s="8" t="s">
        <v>94</v>
      </c>
      <c r="C42" s="9">
        <v>417</v>
      </c>
      <c r="D42" s="13"/>
      <c r="E42" s="12"/>
    </row>
    <row r="43" spans="2:5" ht="32.25" thickBot="1" x14ac:dyDescent="0.3">
      <c r="B43" s="8" t="s">
        <v>95</v>
      </c>
      <c r="C43" s="9">
        <v>418</v>
      </c>
      <c r="D43" s="13"/>
      <c r="E43" s="12"/>
    </row>
    <row r="44" spans="2:5" ht="32.25" thickBot="1" x14ac:dyDescent="0.3">
      <c r="B44" s="8" t="s">
        <v>96</v>
      </c>
      <c r="C44" s="9">
        <v>419</v>
      </c>
      <c r="D44" s="13"/>
      <c r="E44" s="12"/>
    </row>
    <row r="45" spans="2:5" ht="32.25" thickBot="1" x14ac:dyDescent="0.3">
      <c r="B45" s="8" t="s">
        <v>97</v>
      </c>
      <c r="C45" s="9">
        <v>420</v>
      </c>
      <c r="D45" s="13"/>
      <c r="E45" s="12"/>
    </row>
    <row r="46" spans="2:5" ht="32.25" thickBot="1" x14ac:dyDescent="0.3">
      <c r="B46" s="8" t="s">
        <v>98</v>
      </c>
      <c r="C46" s="9">
        <v>500</v>
      </c>
      <c r="D46" s="34">
        <f>D30</f>
        <v>1120462.8700000001</v>
      </c>
      <c r="E46" s="34">
        <f>E30</f>
        <v>310589</v>
      </c>
    </row>
    <row r="47" spans="2:5" ht="16.5" thickBot="1" x14ac:dyDescent="0.3">
      <c r="B47" s="8" t="s">
        <v>99</v>
      </c>
      <c r="C47" s="9"/>
      <c r="D47" s="13"/>
      <c r="E47" s="12"/>
    </row>
    <row r="48" spans="2:5" ht="16.5" thickBot="1" x14ac:dyDescent="0.3">
      <c r="B48" s="8" t="s">
        <v>83</v>
      </c>
      <c r="C48" s="9"/>
      <c r="D48" s="13"/>
      <c r="E48" s="12"/>
    </row>
    <row r="49" spans="2:5" ht="16.5" thickBot="1" x14ac:dyDescent="0.3">
      <c r="B49" s="8" t="s">
        <v>100</v>
      </c>
      <c r="C49" s="9"/>
      <c r="D49" s="13"/>
      <c r="E49" s="12"/>
    </row>
    <row r="50" spans="2:5" ht="16.5" thickBot="1" x14ac:dyDescent="0.3">
      <c r="B50" s="8" t="s">
        <v>101</v>
      </c>
      <c r="C50" s="9">
        <v>600</v>
      </c>
      <c r="D50" s="13"/>
      <c r="E50" s="12"/>
    </row>
    <row r="51" spans="2:5" ht="16.5" thickBot="1" x14ac:dyDescent="0.3">
      <c r="B51" s="8" t="s">
        <v>86</v>
      </c>
      <c r="C51" s="9"/>
      <c r="D51" s="13"/>
      <c r="E51" s="12"/>
    </row>
    <row r="52" spans="2:5" ht="16.5" thickBot="1" x14ac:dyDescent="0.3">
      <c r="B52" s="8" t="s">
        <v>102</v>
      </c>
      <c r="C52" s="9"/>
      <c r="D52" s="13"/>
      <c r="E52" s="12"/>
    </row>
    <row r="53" spans="2:5" ht="16.5" thickBot="1" x14ac:dyDescent="0.3">
      <c r="B53" s="8" t="s">
        <v>103</v>
      </c>
      <c r="C53" s="9"/>
      <c r="D53" s="13"/>
      <c r="E53" s="12"/>
    </row>
    <row r="54" spans="2:5" ht="16.5" thickBot="1" x14ac:dyDescent="0.3">
      <c r="B54" s="8" t="s">
        <v>104</v>
      </c>
      <c r="C54" s="9"/>
      <c r="D54" s="13"/>
      <c r="E54" s="12"/>
    </row>
    <row r="55" spans="2:5" ht="16.5" thickBot="1" x14ac:dyDescent="0.3">
      <c r="B55" s="8" t="s">
        <v>105</v>
      </c>
      <c r="C55" s="9"/>
      <c r="D55" s="13"/>
      <c r="E55" s="12"/>
    </row>
    <row r="56" spans="2:5" ht="16.5" thickBot="1" x14ac:dyDescent="0.3">
      <c r="B56" s="8" t="s">
        <v>103</v>
      </c>
      <c r="C56" s="9"/>
      <c r="D56" s="13"/>
      <c r="E56" s="12"/>
    </row>
    <row r="57" spans="2:5" ht="16.5" thickBot="1" x14ac:dyDescent="0.3">
      <c r="B57" s="8" t="s">
        <v>104</v>
      </c>
      <c r="C57" s="9"/>
      <c r="D57" s="13"/>
      <c r="E57" s="12"/>
    </row>
    <row r="58" spans="2:5" ht="15.75" x14ac:dyDescent="0.25">
      <c r="B58" s="35"/>
      <c r="C58" s="3"/>
      <c r="D58" s="3"/>
      <c r="E58" s="36"/>
    </row>
    <row r="59" spans="2:5" ht="15.75" x14ac:dyDescent="0.25">
      <c r="B59" s="37" t="s">
        <v>60</v>
      </c>
      <c r="C59" s="3"/>
      <c r="D59" s="3"/>
      <c r="E59" s="36"/>
    </row>
    <row r="60" spans="2:5" ht="15.75" x14ac:dyDescent="0.25">
      <c r="B60" s="35"/>
      <c r="C60" s="3"/>
      <c r="D60" s="3"/>
      <c r="E60" s="36"/>
    </row>
    <row r="61" spans="2:5" ht="15.75" x14ac:dyDescent="0.25">
      <c r="B61" s="37" t="s">
        <v>61</v>
      </c>
      <c r="C61" s="3"/>
      <c r="D61" s="3"/>
      <c r="E61" s="36"/>
    </row>
    <row r="62" spans="2:5" ht="18" x14ac:dyDescent="0.25">
      <c r="B62" s="38"/>
    </row>
  </sheetData>
  <mergeCells count="1">
    <mergeCell ref="B7:C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3"/>
  <sheetViews>
    <sheetView topLeftCell="A4" workbookViewId="0">
      <selection activeCell="B5" sqref="B5:D5"/>
    </sheetView>
  </sheetViews>
  <sheetFormatPr defaultRowHeight="15" x14ac:dyDescent="0.25"/>
  <cols>
    <col min="1" max="1" width="2" customWidth="1"/>
    <col min="2" max="2" width="43.28515625" customWidth="1"/>
    <col min="3" max="3" width="11.140625" customWidth="1"/>
    <col min="4" max="4" width="19.85546875" customWidth="1"/>
    <col min="5" max="5" width="20.5703125" customWidth="1"/>
    <col min="6" max="9" width="25.85546875" customWidth="1"/>
    <col min="257" max="257" width="2" customWidth="1"/>
    <col min="258" max="258" width="43.28515625" customWidth="1"/>
    <col min="259" max="259" width="11.140625" customWidth="1"/>
    <col min="260" max="260" width="19.85546875" customWidth="1"/>
    <col min="261" max="261" width="20.5703125" customWidth="1"/>
    <col min="262" max="265" width="25.85546875" customWidth="1"/>
    <col min="513" max="513" width="2" customWidth="1"/>
    <col min="514" max="514" width="43.28515625" customWidth="1"/>
    <col min="515" max="515" width="11.140625" customWidth="1"/>
    <col min="516" max="516" width="19.85546875" customWidth="1"/>
    <col min="517" max="517" width="20.5703125" customWidth="1"/>
    <col min="518" max="521" width="25.85546875" customWidth="1"/>
    <col min="769" max="769" width="2" customWidth="1"/>
    <col min="770" max="770" width="43.28515625" customWidth="1"/>
    <col min="771" max="771" width="11.140625" customWidth="1"/>
    <col min="772" max="772" width="19.85546875" customWidth="1"/>
    <col min="773" max="773" width="20.5703125" customWidth="1"/>
    <col min="774" max="777" width="25.85546875" customWidth="1"/>
    <col min="1025" max="1025" width="2" customWidth="1"/>
    <col min="1026" max="1026" width="43.28515625" customWidth="1"/>
    <col min="1027" max="1027" width="11.140625" customWidth="1"/>
    <col min="1028" max="1028" width="19.85546875" customWidth="1"/>
    <col min="1029" max="1029" width="20.5703125" customWidth="1"/>
    <col min="1030" max="1033" width="25.85546875" customWidth="1"/>
    <col min="1281" max="1281" width="2" customWidth="1"/>
    <col min="1282" max="1282" width="43.28515625" customWidth="1"/>
    <col min="1283" max="1283" width="11.140625" customWidth="1"/>
    <col min="1284" max="1284" width="19.85546875" customWidth="1"/>
    <col min="1285" max="1285" width="20.5703125" customWidth="1"/>
    <col min="1286" max="1289" width="25.85546875" customWidth="1"/>
    <col min="1537" max="1537" width="2" customWidth="1"/>
    <col min="1538" max="1538" width="43.28515625" customWidth="1"/>
    <col min="1539" max="1539" width="11.140625" customWidth="1"/>
    <col min="1540" max="1540" width="19.85546875" customWidth="1"/>
    <col min="1541" max="1541" width="20.5703125" customWidth="1"/>
    <col min="1542" max="1545" width="25.85546875" customWidth="1"/>
    <col min="1793" max="1793" width="2" customWidth="1"/>
    <col min="1794" max="1794" width="43.28515625" customWidth="1"/>
    <col min="1795" max="1795" width="11.140625" customWidth="1"/>
    <col min="1796" max="1796" width="19.85546875" customWidth="1"/>
    <col min="1797" max="1797" width="20.5703125" customWidth="1"/>
    <col min="1798" max="1801" width="25.85546875" customWidth="1"/>
    <col min="2049" max="2049" width="2" customWidth="1"/>
    <col min="2050" max="2050" width="43.28515625" customWidth="1"/>
    <col min="2051" max="2051" width="11.140625" customWidth="1"/>
    <col min="2052" max="2052" width="19.85546875" customWidth="1"/>
    <col min="2053" max="2053" width="20.5703125" customWidth="1"/>
    <col min="2054" max="2057" width="25.85546875" customWidth="1"/>
    <col min="2305" max="2305" width="2" customWidth="1"/>
    <col min="2306" max="2306" width="43.28515625" customWidth="1"/>
    <col min="2307" max="2307" width="11.140625" customWidth="1"/>
    <col min="2308" max="2308" width="19.85546875" customWidth="1"/>
    <col min="2309" max="2309" width="20.5703125" customWidth="1"/>
    <col min="2310" max="2313" width="25.85546875" customWidth="1"/>
    <col min="2561" max="2561" width="2" customWidth="1"/>
    <col min="2562" max="2562" width="43.28515625" customWidth="1"/>
    <col min="2563" max="2563" width="11.140625" customWidth="1"/>
    <col min="2564" max="2564" width="19.85546875" customWidth="1"/>
    <col min="2565" max="2565" width="20.5703125" customWidth="1"/>
    <col min="2566" max="2569" width="25.85546875" customWidth="1"/>
    <col min="2817" max="2817" width="2" customWidth="1"/>
    <col min="2818" max="2818" width="43.28515625" customWidth="1"/>
    <col min="2819" max="2819" width="11.140625" customWidth="1"/>
    <col min="2820" max="2820" width="19.85546875" customWidth="1"/>
    <col min="2821" max="2821" width="20.5703125" customWidth="1"/>
    <col min="2822" max="2825" width="25.85546875" customWidth="1"/>
    <col min="3073" max="3073" width="2" customWidth="1"/>
    <col min="3074" max="3074" width="43.28515625" customWidth="1"/>
    <col min="3075" max="3075" width="11.140625" customWidth="1"/>
    <col min="3076" max="3076" width="19.85546875" customWidth="1"/>
    <col min="3077" max="3077" width="20.5703125" customWidth="1"/>
    <col min="3078" max="3081" width="25.85546875" customWidth="1"/>
    <col min="3329" max="3329" width="2" customWidth="1"/>
    <col min="3330" max="3330" width="43.28515625" customWidth="1"/>
    <col min="3331" max="3331" width="11.140625" customWidth="1"/>
    <col min="3332" max="3332" width="19.85546875" customWidth="1"/>
    <col min="3333" max="3333" width="20.5703125" customWidth="1"/>
    <col min="3334" max="3337" width="25.85546875" customWidth="1"/>
    <col min="3585" max="3585" width="2" customWidth="1"/>
    <col min="3586" max="3586" width="43.28515625" customWidth="1"/>
    <col min="3587" max="3587" width="11.140625" customWidth="1"/>
    <col min="3588" max="3588" width="19.85546875" customWidth="1"/>
    <col min="3589" max="3589" width="20.5703125" customWidth="1"/>
    <col min="3590" max="3593" width="25.85546875" customWidth="1"/>
    <col min="3841" max="3841" width="2" customWidth="1"/>
    <col min="3842" max="3842" width="43.28515625" customWidth="1"/>
    <col min="3843" max="3843" width="11.140625" customWidth="1"/>
    <col min="3844" max="3844" width="19.85546875" customWidth="1"/>
    <col min="3845" max="3845" width="20.5703125" customWidth="1"/>
    <col min="3846" max="3849" width="25.85546875" customWidth="1"/>
    <col min="4097" max="4097" width="2" customWidth="1"/>
    <col min="4098" max="4098" width="43.28515625" customWidth="1"/>
    <col min="4099" max="4099" width="11.140625" customWidth="1"/>
    <col min="4100" max="4100" width="19.85546875" customWidth="1"/>
    <col min="4101" max="4101" width="20.5703125" customWidth="1"/>
    <col min="4102" max="4105" width="25.85546875" customWidth="1"/>
    <col min="4353" max="4353" width="2" customWidth="1"/>
    <col min="4354" max="4354" width="43.28515625" customWidth="1"/>
    <col min="4355" max="4355" width="11.140625" customWidth="1"/>
    <col min="4356" max="4356" width="19.85546875" customWidth="1"/>
    <col min="4357" max="4357" width="20.5703125" customWidth="1"/>
    <col min="4358" max="4361" width="25.85546875" customWidth="1"/>
    <col min="4609" max="4609" width="2" customWidth="1"/>
    <col min="4610" max="4610" width="43.28515625" customWidth="1"/>
    <col min="4611" max="4611" width="11.140625" customWidth="1"/>
    <col min="4612" max="4612" width="19.85546875" customWidth="1"/>
    <col min="4613" max="4613" width="20.5703125" customWidth="1"/>
    <col min="4614" max="4617" width="25.85546875" customWidth="1"/>
    <col min="4865" max="4865" width="2" customWidth="1"/>
    <col min="4866" max="4866" width="43.28515625" customWidth="1"/>
    <col min="4867" max="4867" width="11.140625" customWidth="1"/>
    <col min="4868" max="4868" width="19.85546875" customWidth="1"/>
    <col min="4869" max="4869" width="20.5703125" customWidth="1"/>
    <col min="4870" max="4873" width="25.85546875" customWidth="1"/>
    <col min="5121" max="5121" width="2" customWidth="1"/>
    <col min="5122" max="5122" width="43.28515625" customWidth="1"/>
    <col min="5123" max="5123" width="11.140625" customWidth="1"/>
    <col min="5124" max="5124" width="19.85546875" customWidth="1"/>
    <col min="5125" max="5125" width="20.5703125" customWidth="1"/>
    <col min="5126" max="5129" width="25.85546875" customWidth="1"/>
    <col min="5377" max="5377" width="2" customWidth="1"/>
    <col min="5378" max="5378" width="43.28515625" customWidth="1"/>
    <col min="5379" max="5379" width="11.140625" customWidth="1"/>
    <col min="5380" max="5380" width="19.85546875" customWidth="1"/>
    <col min="5381" max="5381" width="20.5703125" customWidth="1"/>
    <col min="5382" max="5385" width="25.85546875" customWidth="1"/>
    <col min="5633" max="5633" width="2" customWidth="1"/>
    <col min="5634" max="5634" width="43.28515625" customWidth="1"/>
    <col min="5635" max="5635" width="11.140625" customWidth="1"/>
    <col min="5636" max="5636" width="19.85546875" customWidth="1"/>
    <col min="5637" max="5637" width="20.5703125" customWidth="1"/>
    <col min="5638" max="5641" width="25.85546875" customWidth="1"/>
    <col min="5889" max="5889" width="2" customWidth="1"/>
    <col min="5890" max="5890" width="43.28515625" customWidth="1"/>
    <col min="5891" max="5891" width="11.140625" customWidth="1"/>
    <col min="5892" max="5892" width="19.85546875" customWidth="1"/>
    <col min="5893" max="5893" width="20.5703125" customWidth="1"/>
    <col min="5894" max="5897" width="25.85546875" customWidth="1"/>
    <col min="6145" max="6145" width="2" customWidth="1"/>
    <col min="6146" max="6146" width="43.28515625" customWidth="1"/>
    <col min="6147" max="6147" width="11.140625" customWidth="1"/>
    <col min="6148" max="6148" width="19.85546875" customWidth="1"/>
    <col min="6149" max="6149" width="20.5703125" customWidth="1"/>
    <col min="6150" max="6153" width="25.85546875" customWidth="1"/>
    <col min="6401" max="6401" width="2" customWidth="1"/>
    <col min="6402" max="6402" width="43.28515625" customWidth="1"/>
    <col min="6403" max="6403" width="11.140625" customWidth="1"/>
    <col min="6404" max="6404" width="19.85546875" customWidth="1"/>
    <col min="6405" max="6405" width="20.5703125" customWidth="1"/>
    <col min="6406" max="6409" width="25.85546875" customWidth="1"/>
    <col min="6657" max="6657" width="2" customWidth="1"/>
    <col min="6658" max="6658" width="43.28515625" customWidth="1"/>
    <col min="6659" max="6659" width="11.140625" customWidth="1"/>
    <col min="6660" max="6660" width="19.85546875" customWidth="1"/>
    <col min="6661" max="6661" width="20.5703125" customWidth="1"/>
    <col min="6662" max="6665" width="25.85546875" customWidth="1"/>
    <col min="6913" max="6913" width="2" customWidth="1"/>
    <col min="6914" max="6914" width="43.28515625" customWidth="1"/>
    <col min="6915" max="6915" width="11.140625" customWidth="1"/>
    <col min="6916" max="6916" width="19.85546875" customWidth="1"/>
    <col min="6917" max="6917" width="20.5703125" customWidth="1"/>
    <col min="6918" max="6921" width="25.85546875" customWidth="1"/>
    <col min="7169" max="7169" width="2" customWidth="1"/>
    <col min="7170" max="7170" width="43.28515625" customWidth="1"/>
    <col min="7171" max="7171" width="11.140625" customWidth="1"/>
    <col min="7172" max="7172" width="19.85546875" customWidth="1"/>
    <col min="7173" max="7173" width="20.5703125" customWidth="1"/>
    <col min="7174" max="7177" width="25.85546875" customWidth="1"/>
    <col min="7425" max="7425" width="2" customWidth="1"/>
    <col min="7426" max="7426" width="43.28515625" customWidth="1"/>
    <col min="7427" max="7427" width="11.140625" customWidth="1"/>
    <col min="7428" max="7428" width="19.85546875" customWidth="1"/>
    <col min="7429" max="7429" width="20.5703125" customWidth="1"/>
    <col min="7430" max="7433" width="25.85546875" customWidth="1"/>
    <col min="7681" max="7681" width="2" customWidth="1"/>
    <col min="7682" max="7682" width="43.28515625" customWidth="1"/>
    <col min="7683" max="7683" width="11.140625" customWidth="1"/>
    <col min="7684" max="7684" width="19.85546875" customWidth="1"/>
    <col min="7685" max="7685" width="20.5703125" customWidth="1"/>
    <col min="7686" max="7689" width="25.85546875" customWidth="1"/>
    <col min="7937" max="7937" width="2" customWidth="1"/>
    <col min="7938" max="7938" width="43.28515625" customWidth="1"/>
    <col min="7939" max="7939" width="11.140625" customWidth="1"/>
    <col min="7940" max="7940" width="19.85546875" customWidth="1"/>
    <col min="7941" max="7941" width="20.5703125" customWidth="1"/>
    <col min="7942" max="7945" width="25.85546875" customWidth="1"/>
    <col min="8193" max="8193" width="2" customWidth="1"/>
    <col min="8194" max="8194" width="43.28515625" customWidth="1"/>
    <col min="8195" max="8195" width="11.140625" customWidth="1"/>
    <col min="8196" max="8196" width="19.85546875" customWidth="1"/>
    <col min="8197" max="8197" width="20.5703125" customWidth="1"/>
    <col min="8198" max="8201" width="25.85546875" customWidth="1"/>
    <col min="8449" max="8449" width="2" customWidth="1"/>
    <col min="8450" max="8450" width="43.28515625" customWidth="1"/>
    <col min="8451" max="8451" width="11.140625" customWidth="1"/>
    <col min="8452" max="8452" width="19.85546875" customWidth="1"/>
    <col min="8453" max="8453" width="20.5703125" customWidth="1"/>
    <col min="8454" max="8457" width="25.85546875" customWidth="1"/>
    <col min="8705" max="8705" width="2" customWidth="1"/>
    <col min="8706" max="8706" width="43.28515625" customWidth="1"/>
    <col min="8707" max="8707" width="11.140625" customWidth="1"/>
    <col min="8708" max="8708" width="19.85546875" customWidth="1"/>
    <col min="8709" max="8709" width="20.5703125" customWidth="1"/>
    <col min="8710" max="8713" width="25.85546875" customWidth="1"/>
    <col min="8961" max="8961" width="2" customWidth="1"/>
    <col min="8962" max="8962" width="43.28515625" customWidth="1"/>
    <col min="8963" max="8963" width="11.140625" customWidth="1"/>
    <col min="8964" max="8964" width="19.85546875" customWidth="1"/>
    <col min="8965" max="8965" width="20.5703125" customWidth="1"/>
    <col min="8966" max="8969" width="25.85546875" customWidth="1"/>
    <col min="9217" max="9217" width="2" customWidth="1"/>
    <col min="9218" max="9218" width="43.28515625" customWidth="1"/>
    <col min="9219" max="9219" width="11.140625" customWidth="1"/>
    <col min="9220" max="9220" width="19.85546875" customWidth="1"/>
    <col min="9221" max="9221" width="20.5703125" customWidth="1"/>
    <col min="9222" max="9225" width="25.85546875" customWidth="1"/>
    <col min="9473" max="9473" width="2" customWidth="1"/>
    <col min="9474" max="9474" width="43.28515625" customWidth="1"/>
    <col min="9475" max="9475" width="11.140625" customWidth="1"/>
    <col min="9476" max="9476" width="19.85546875" customWidth="1"/>
    <col min="9477" max="9477" width="20.5703125" customWidth="1"/>
    <col min="9478" max="9481" width="25.85546875" customWidth="1"/>
    <col min="9729" max="9729" width="2" customWidth="1"/>
    <col min="9730" max="9730" width="43.28515625" customWidth="1"/>
    <col min="9731" max="9731" width="11.140625" customWidth="1"/>
    <col min="9732" max="9732" width="19.85546875" customWidth="1"/>
    <col min="9733" max="9733" width="20.5703125" customWidth="1"/>
    <col min="9734" max="9737" width="25.85546875" customWidth="1"/>
    <col min="9985" max="9985" width="2" customWidth="1"/>
    <col min="9986" max="9986" width="43.28515625" customWidth="1"/>
    <col min="9987" max="9987" width="11.140625" customWidth="1"/>
    <col min="9988" max="9988" width="19.85546875" customWidth="1"/>
    <col min="9989" max="9989" width="20.5703125" customWidth="1"/>
    <col min="9990" max="9993" width="25.85546875" customWidth="1"/>
    <col min="10241" max="10241" width="2" customWidth="1"/>
    <col min="10242" max="10242" width="43.28515625" customWidth="1"/>
    <col min="10243" max="10243" width="11.140625" customWidth="1"/>
    <col min="10244" max="10244" width="19.85546875" customWidth="1"/>
    <col min="10245" max="10245" width="20.5703125" customWidth="1"/>
    <col min="10246" max="10249" width="25.85546875" customWidth="1"/>
    <col min="10497" max="10497" width="2" customWidth="1"/>
    <col min="10498" max="10498" width="43.28515625" customWidth="1"/>
    <col min="10499" max="10499" width="11.140625" customWidth="1"/>
    <col min="10500" max="10500" width="19.85546875" customWidth="1"/>
    <col min="10501" max="10501" width="20.5703125" customWidth="1"/>
    <col min="10502" max="10505" width="25.85546875" customWidth="1"/>
    <col min="10753" max="10753" width="2" customWidth="1"/>
    <col min="10754" max="10754" width="43.28515625" customWidth="1"/>
    <col min="10755" max="10755" width="11.140625" customWidth="1"/>
    <col min="10756" max="10756" width="19.85546875" customWidth="1"/>
    <col min="10757" max="10757" width="20.5703125" customWidth="1"/>
    <col min="10758" max="10761" width="25.85546875" customWidth="1"/>
    <col min="11009" max="11009" width="2" customWidth="1"/>
    <col min="11010" max="11010" width="43.28515625" customWidth="1"/>
    <col min="11011" max="11011" width="11.140625" customWidth="1"/>
    <col min="11012" max="11012" width="19.85546875" customWidth="1"/>
    <col min="11013" max="11013" width="20.5703125" customWidth="1"/>
    <col min="11014" max="11017" width="25.85546875" customWidth="1"/>
    <col min="11265" max="11265" width="2" customWidth="1"/>
    <col min="11266" max="11266" width="43.28515625" customWidth="1"/>
    <col min="11267" max="11267" width="11.140625" customWidth="1"/>
    <col min="11268" max="11268" width="19.85546875" customWidth="1"/>
    <col min="11269" max="11269" width="20.5703125" customWidth="1"/>
    <col min="11270" max="11273" width="25.85546875" customWidth="1"/>
    <col min="11521" max="11521" width="2" customWidth="1"/>
    <col min="11522" max="11522" width="43.28515625" customWidth="1"/>
    <col min="11523" max="11523" width="11.140625" customWidth="1"/>
    <col min="11524" max="11524" width="19.85546875" customWidth="1"/>
    <col min="11525" max="11525" width="20.5703125" customWidth="1"/>
    <col min="11526" max="11529" width="25.85546875" customWidth="1"/>
    <col min="11777" max="11777" width="2" customWidth="1"/>
    <col min="11778" max="11778" width="43.28515625" customWidth="1"/>
    <col min="11779" max="11779" width="11.140625" customWidth="1"/>
    <col min="11780" max="11780" width="19.85546875" customWidth="1"/>
    <col min="11781" max="11781" width="20.5703125" customWidth="1"/>
    <col min="11782" max="11785" width="25.85546875" customWidth="1"/>
    <col min="12033" max="12033" width="2" customWidth="1"/>
    <col min="12034" max="12034" width="43.28515625" customWidth="1"/>
    <col min="12035" max="12035" width="11.140625" customWidth="1"/>
    <col min="12036" max="12036" width="19.85546875" customWidth="1"/>
    <col min="12037" max="12037" width="20.5703125" customWidth="1"/>
    <col min="12038" max="12041" width="25.85546875" customWidth="1"/>
    <col min="12289" max="12289" width="2" customWidth="1"/>
    <col min="12290" max="12290" width="43.28515625" customWidth="1"/>
    <col min="12291" max="12291" width="11.140625" customWidth="1"/>
    <col min="12292" max="12292" width="19.85546875" customWidth="1"/>
    <col min="12293" max="12293" width="20.5703125" customWidth="1"/>
    <col min="12294" max="12297" width="25.85546875" customWidth="1"/>
    <col min="12545" max="12545" width="2" customWidth="1"/>
    <col min="12546" max="12546" width="43.28515625" customWidth="1"/>
    <col min="12547" max="12547" width="11.140625" customWidth="1"/>
    <col min="12548" max="12548" width="19.85546875" customWidth="1"/>
    <col min="12549" max="12549" width="20.5703125" customWidth="1"/>
    <col min="12550" max="12553" width="25.85546875" customWidth="1"/>
    <col min="12801" max="12801" width="2" customWidth="1"/>
    <col min="12802" max="12802" width="43.28515625" customWidth="1"/>
    <col min="12803" max="12803" width="11.140625" customWidth="1"/>
    <col min="12804" max="12804" width="19.85546875" customWidth="1"/>
    <col min="12805" max="12805" width="20.5703125" customWidth="1"/>
    <col min="12806" max="12809" width="25.85546875" customWidth="1"/>
    <col min="13057" max="13057" width="2" customWidth="1"/>
    <col min="13058" max="13058" width="43.28515625" customWidth="1"/>
    <col min="13059" max="13059" width="11.140625" customWidth="1"/>
    <col min="13060" max="13060" width="19.85546875" customWidth="1"/>
    <col min="13061" max="13061" width="20.5703125" customWidth="1"/>
    <col min="13062" max="13065" width="25.85546875" customWidth="1"/>
    <col min="13313" max="13313" width="2" customWidth="1"/>
    <col min="13314" max="13314" width="43.28515625" customWidth="1"/>
    <col min="13315" max="13315" width="11.140625" customWidth="1"/>
    <col min="13316" max="13316" width="19.85546875" customWidth="1"/>
    <col min="13317" max="13317" width="20.5703125" customWidth="1"/>
    <col min="13318" max="13321" width="25.85546875" customWidth="1"/>
    <col min="13569" max="13569" width="2" customWidth="1"/>
    <col min="13570" max="13570" width="43.28515625" customWidth="1"/>
    <col min="13571" max="13571" width="11.140625" customWidth="1"/>
    <col min="13572" max="13572" width="19.85546875" customWidth="1"/>
    <col min="13573" max="13573" width="20.5703125" customWidth="1"/>
    <col min="13574" max="13577" width="25.85546875" customWidth="1"/>
    <col min="13825" max="13825" width="2" customWidth="1"/>
    <col min="13826" max="13826" width="43.28515625" customWidth="1"/>
    <col min="13827" max="13827" width="11.140625" customWidth="1"/>
    <col min="13828" max="13828" width="19.85546875" customWidth="1"/>
    <col min="13829" max="13829" width="20.5703125" customWidth="1"/>
    <col min="13830" max="13833" width="25.85546875" customWidth="1"/>
    <col min="14081" max="14081" width="2" customWidth="1"/>
    <col min="14082" max="14082" width="43.28515625" customWidth="1"/>
    <col min="14083" max="14083" width="11.140625" customWidth="1"/>
    <col min="14084" max="14084" width="19.85546875" customWidth="1"/>
    <col min="14085" max="14085" width="20.5703125" customWidth="1"/>
    <col min="14086" max="14089" width="25.85546875" customWidth="1"/>
    <col min="14337" max="14337" width="2" customWidth="1"/>
    <col min="14338" max="14338" width="43.28515625" customWidth="1"/>
    <col min="14339" max="14339" width="11.140625" customWidth="1"/>
    <col min="14340" max="14340" width="19.85546875" customWidth="1"/>
    <col min="14341" max="14341" width="20.5703125" customWidth="1"/>
    <col min="14342" max="14345" width="25.85546875" customWidth="1"/>
    <col min="14593" max="14593" width="2" customWidth="1"/>
    <col min="14594" max="14594" width="43.28515625" customWidth="1"/>
    <col min="14595" max="14595" width="11.140625" customWidth="1"/>
    <col min="14596" max="14596" width="19.85546875" customWidth="1"/>
    <col min="14597" max="14597" width="20.5703125" customWidth="1"/>
    <col min="14598" max="14601" width="25.85546875" customWidth="1"/>
    <col min="14849" max="14849" width="2" customWidth="1"/>
    <col min="14850" max="14850" width="43.28515625" customWidth="1"/>
    <col min="14851" max="14851" width="11.140625" customWidth="1"/>
    <col min="14852" max="14852" width="19.85546875" customWidth="1"/>
    <col min="14853" max="14853" width="20.5703125" customWidth="1"/>
    <col min="14854" max="14857" width="25.85546875" customWidth="1"/>
    <col min="15105" max="15105" width="2" customWidth="1"/>
    <col min="15106" max="15106" width="43.28515625" customWidth="1"/>
    <col min="15107" max="15107" width="11.140625" customWidth="1"/>
    <col min="15108" max="15108" width="19.85546875" customWidth="1"/>
    <col min="15109" max="15109" width="20.5703125" customWidth="1"/>
    <col min="15110" max="15113" width="25.85546875" customWidth="1"/>
    <col min="15361" max="15361" width="2" customWidth="1"/>
    <col min="15362" max="15362" width="43.28515625" customWidth="1"/>
    <col min="15363" max="15363" width="11.140625" customWidth="1"/>
    <col min="15364" max="15364" width="19.85546875" customWidth="1"/>
    <col min="15365" max="15365" width="20.5703125" customWidth="1"/>
    <col min="15366" max="15369" width="25.85546875" customWidth="1"/>
    <col min="15617" max="15617" width="2" customWidth="1"/>
    <col min="15618" max="15618" width="43.28515625" customWidth="1"/>
    <col min="15619" max="15619" width="11.140625" customWidth="1"/>
    <col min="15620" max="15620" width="19.85546875" customWidth="1"/>
    <col min="15621" max="15621" width="20.5703125" customWidth="1"/>
    <col min="15622" max="15625" width="25.85546875" customWidth="1"/>
    <col min="15873" max="15873" width="2" customWidth="1"/>
    <col min="15874" max="15874" width="43.28515625" customWidth="1"/>
    <col min="15875" max="15875" width="11.140625" customWidth="1"/>
    <col min="15876" max="15876" width="19.85546875" customWidth="1"/>
    <col min="15877" max="15877" width="20.5703125" customWidth="1"/>
    <col min="15878" max="15881" width="25.85546875" customWidth="1"/>
    <col min="16129" max="16129" width="2" customWidth="1"/>
    <col min="16130" max="16130" width="43.28515625" customWidth="1"/>
    <col min="16131" max="16131" width="11.140625" customWidth="1"/>
    <col min="16132" max="16132" width="19.85546875" customWidth="1"/>
    <col min="16133" max="16133" width="20.5703125" customWidth="1"/>
    <col min="16134" max="16137" width="25.85546875" customWidth="1"/>
  </cols>
  <sheetData>
    <row r="1" spans="1:7" x14ac:dyDescent="0.25">
      <c r="A1" s="39"/>
      <c r="B1" s="39"/>
      <c r="C1" s="40"/>
      <c r="D1" s="40"/>
      <c r="E1" s="40"/>
    </row>
    <row r="2" spans="1:7" x14ac:dyDescent="0.25">
      <c r="A2" s="39"/>
      <c r="B2" s="39"/>
      <c r="C2" s="40"/>
      <c r="D2" s="40"/>
      <c r="E2" s="40"/>
    </row>
    <row r="3" spans="1:7" ht="15.75" x14ac:dyDescent="0.25">
      <c r="A3" s="39"/>
      <c r="B3" s="121"/>
      <c r="C3" s="121"/>
      <c r="D3" s="121"/>
      <c r="E3" s="40"/>
    </row>
    <row r="4" spans="1:7" x14ac:dyDescent="0.25">
      <c r="A4" s="39"/>
      <c r="B4" s="39"/>
      <c r="C4" s="39"/>
      <c r="D4" s="39"/>
      <c r="E4" s="39"/>
    </row>
    <row r="5" spans="1:7" ht="15.75" x14ac:dyDescent="0.25">
      <c r="A5" s="39"/>
      <c r="B5" s="121" t="s">
        <v>209</v>
      </c>
      <c r="C5" s="121"/>
      <c r="D5" s="121"/>
      <c r="E5" s="40"/>
    </row>
    <row r="6" spans="1:7" x14ac:dyDescent="0.25">
      <c r="A6" s="39"/>
      <c r="B6" s="39"/>
      <c r="C6" s="41"/>
      <c r="D6" s="39"/>
      <c r="E6" s="40"/>
    </row>
    <row r="7" spans="1:7" ht="12.75" customHeight="1" x14ac:dyDescent="0.25">
      <c r="A7" s="39"/>
      <c r="B7" s="113" t="s">
        <v>106</v>
      </c>
      <c r="C7" s="113"/>
      <c r="D7" s="39"/>
      <c r="E7" s="40"/>
    </row>
    <row r="8" spans="1:7" x14ac:dyDescent="0.25">
      <c r="A8" s="39"/>
      <c r="B8" s="39"/>
      <c r="C8" s="42"/>
      <c r="D8" s="39"/>
      <c r="E8" s="40"/>
    </row>
    <row r="9" spans="1:7" x14ac:dyDescent="0.25">
      <c r="A9" s="39"/>
      <c r="B9" s="40"/>
      <c r="C9" s="40"/>
      <c r="D9" s="40"/>
      <c r="E9" s="43" t="s">
        <v>107</v>
      </c>
    </row>
    <row r="10" spans="1:7" ht="15.75" thickBot="1" x14ac:dyDescent="0.3">
      <c r="A10" s="39"/>
      <c r="B10" s="40"/>
      <c r="C10" s="40"/>
      <c r="D10" s="40"/>
      <c r="E10" s="40"/>
    </row>
    <row r="11" spans="1:7" ht="33.75" customHeight="1" thickBot="1" x14ac:dyDescent="0.3">
      <c r="A11" s="39"/>
      <c r="B11" s="44" t="s">
        <v>62</v>
      </c>
      <c r="C11" s="45" t="s">
        <v>3</v>
      </c>
      <c r="D11" s="45" t="s">
        <v>63</v>
      </c>
      <c r="E11" s="45" t="s">
        <v>64</v>
      </c>
    </row>
    <row r="12" spans="1:7" ht="13.5" customHeight="1" thickBot="1" x14ac:dyDescent="0.3">
      <c r="A12" s="39"/>
      <c r="B12" s="115" t="s">
        <v>108</v>
      </c>
      <c r="C12" s="116"/>
      <c r="D12" s="116"/>
      <c r="E12" s="117"/>
    </row>
    <row r="13" spans="1:7" ht="35.25" customHeight="1" thickBot="1" x14ac:dyDescent="0.3">
      <c r="A13" s="39"/>
      <c r="B13" s="46" t="s">
        <v>109</v>
      </c>
      <c r="C13" s="47">
        <v>10</v>
      </c>
      <c r="D13" s="48">
        <f>SUM(D14:D20)</f>
        <v>7214371</v>
      </c>
      <c r="E13" s="48">
        <f>SUM(E14:E20)</f>
        <v>4931805</v>
      </c>
      <c r="G13" s="19"/>
    </row>
    <row r="14" spans="1:7" ht="22.5" customHeight="1" thickBot="1" x14ac:dyDescent="0.3">
      <c r="A14" s="39"/>
      <c r="B14" s="46" t="s">
        <v>86</v>
      </c>
      <c r="C14" s="47"/>
      <c r="D14" s="49"/>
      <c r="E14" s="49"/>
    </row>
    <row r="15" spans="1:7" ht="15.75" customHeight="1" thickBot="1" x14ac:dyDescent="0.3">
      <c r="A15" s="39"/>
      <c r="B15" s="50" t="s">
        <v>110</v>
      </c>
      <c r="C15" s="51">
        <v>11</v>
      </c>
      <c r="D15" s="52">
        <v>6406600</v>
      </c>
      <c r="E15" s="52">
        <v>4402549</v>
      </c>
    </row>
    <row r="16" spans="1:7" ht="18" customHeight="1" thickBot="1" x14ac:dyDescent="0.3">
      <c r="A16" s="39"/>
      <c r="B16" s="50" t="s">
        <v>111</v>
      </c>
      <c r="C16" s="51">
        <v>12</v>
      </c>
      <c r="D16" s="53"/>
      <c r="E16" s="53"/>
    </row>
    <row r="17" spans="1:7" ht="29.25" customHeight="1" thickBot="1" x14ac:dyDescent="0.3">
      <c r="A17" s="39"/>
      <c r="B17" s="50" t="s">
        <v>112</v>
      </c>
      <c r="C17" s="51">
        <v>13</v>
      </c>
      <c r="D17" s="54">
        <v>703921</v>
      </c>
      <c r="E17" s="54">
        <v>485294</v>
      </c>
      <c r="G17" s="55"/>
    </row>
    <row r="18" spans="1:7" ht="18" customHeight="1" thickBot="1" x14ac:dyDescent="0.3">
      <c r="A18" s="39"/>
      <c r="B18" s="50" t="s">
        <v>113</v>
      </c>
      <c r="C18" s="51">
        <v>14</v>
      </c>
      <c r="D18" s="53"/>
      <c r="E18" s="53"/>
    </row>
    <row r="19" spans="1:7" ht="15" customHeight="1" thickBot="1" x14ac:dyDescent="0.3">
      <c r="A19" s="39"/>
      <c r="B19" s="50" t="s">
        <v>114</v>
      </c>
      <c r="C19" s="51">
        <v>15</v>
      </c>
      <c r="D19" s="56"/>
      <c r="E19" s="56"/>
    </row>
    <row r="20" spans="1:7" ht="41.25" customHeight="1" thickBot="1" x14ac:dyDescent="0.3">
      <c r="A20" s="39"/>
      <c r="B20" s="50" t="s">
        <v>115</v>
      </c>
      <c r="C20" s="51">
        <v>16</v>
      </c>
      <c r="D20" s="54">
        <v>103850</v>
      </c>
      <c r="E20" s="54">
        <v>43962</v>
      </c>
    </row>
    <row r="21" spans="1:7" ht="36" customHeight="1" thickBot="1" x14ac:dyDescent="0.3">
      <c r="A21" s="39"/>
      <c r="B21" s="50" t="s">
        <v>116</v>
      </c>
      <c r="C21" s="51">
        <v>20</v>
      </c>
      <c r="D21" s="57">
        <f>SUM(D23:D29)</f>
        <v>4990229</v>
      </c>
      <c r="E21" s="57">
        <f>SUM(E23:E29)</f>
        <v>3850690</v>
      </c>
    </row>
    <row r="22" spans="1:7" ht="15.75" thickBot="1" x14ac:dyDescent="0.3">
      <c r="A22" s="39"/>
      <c r="B22" s="50" t="s">
        <v>86</v>
      </c>
      <c r="C22" s="51"/>
      <c r="D22" s="58"/>
      <c r="E22" s="58"/>
    </row>
    <row r="23" spans="1:7" ht="21" customHeight="1" thickBot="1" x14ac:dyDescent="0.3">
      <c r="A23" s="39"/>
      <c r="B23" s="50" t="s">
        <v>117</v>
      </c>
      <c r="C23" s="51">
        <v>21</v>
      </c>
      <c r="D23" s="59">
        <v>2947303</v>
      </c>
      <c r="E23" s="59">
        <v>2207067</v>
      </c>
    </row>
    <row r="24" spans="1:7" ht="33" customHeight="1" thickBot="1" x14ac:dyDescent="0.3">
      <c r="A24" s="39"/>
      <c r="B24" s="50" t="s">
        <v>118</v>
      </c>
      <c r="C24" s="51">
        <v>22</v>
      </c>
      <c r="D24" s="59">
        <v>252803</v>
      </c>
      <c r="E24" s="59">
        <v>180811</v>
      </c>
    </row>
    <row r="25" spans="1:7" ht="15.75" thickBot="1" x14ac:dyDescent="0.3">
      <c r="A25" s="39"/>
      <c r="B25" s="50" t="s">
        <v>119</v>
      </c>
      <c r="C25" s="51">
        <v>23</v>
      </c>
      <c r="D25" s="59">
        <v>796460</v>
      </c>
      <c r="E25" s="59">
        <v>659680</v>
      </c>
    </row>
    <row r="26" spans="1:7" ht="16.5" customHeight="1" thickBot="1" x14ac:dyDescent="0.3">
      <c r="A26" s="39"/>
      <c r="B26" s="50" t="s">
        <v>120</v>
      </c>
      <c r="C26" s="51">
        <v>24</v>
      </c>
      <c r="D26" s="58">
        <v>126409</v>
      </c>
      <c r="E26" s="58">
        <v>249624</v>
      </c>
    </row>
    <row r="27" spans="1:7" ht="24" customHeight="1" thickBot="1" x14ac:dyDescent="0.3">
      <c r="A27" s="39"/>
      <c r="B27" s="50" t="s">
        <v>121</v>
      </c>
      <c r="C27" s="51">
        <v>25</v>
      </c>
      <c r="D27" s="58"/>
      <c r="E27" s="58"/>
    </row>
    <row r="28" spans="1:7" ht="28.5" customHeight="1" thickBot="1" x14ac:dyDescent="0.3">
      <c r="A28" s="39"/>
      <c r="B28" s="50" t="s">
        <v>122</v>
      </c>
      <c r="C28" s="51">
        <v>26</v>
      </c>
      <c r="D28" s="59">
        <v>788660</v>
      </c>
      <c r="E28" s="59">
        <v>502674</v>
      </c>
    </row>
    <row r="29" spans="1:7" ht="15.75" thickBot="1" x14ac:dyDescent="0.3">
      <c r="A29" s="39"/>
      <c r="B29" s="50" t="s">
        <v>123</v>
      </c>
      <c r="C29" s="51">
        <v>27</v>
      </c>
      <c r="D29" s="59">
        <v>78594</v>
      </c>
      <c r="E29" s="59">
        <v>50834</v>
      </c>
    </row>
    <row r="30" spans="1:7" ht="52.5" customHeight="1" thickBot="1" x14ac:dyDescent="0.3">
      <c r="A30" s="39"/>
      <c r="B30" s="50" t="s">
        <v>124</v>
      </c>
      <c r="C30" s="51">
        <v>30</v>
      </c>
      <c r="D30" s="57">
        <f>D13-D21</f>
        <v>2224142</v>
      </c>
      <c r="E30" s="57">
        <f>E13-E21</f>
        <v>1081115</v>
      </c>
      <c r="G30" s="19"/>
    </row>
    <row r="31" spans="1:7" ht="13.5" customHeight="1" thickBot="1" x14ac:dyDescent="0.3">
      <c r="A31" s="39"/>
      <c r="B31" s="118" t="s">
        <v>125</v>
      </c>
      <c r="C31" s="119"/>
      <c r="D31" s="119"/>
      <c r="E31" s="120"/>
    </row>
    <row r="32" spans="1:7" ht="43.5" customHeight="1" thickBot="1" x14ac:dyDescent="0.3">
      <c r="A32" s="39"/>
      <c r="B32" s="50" t="s">
        <v>126</v>
      </c>
      <c r="C32" s="51">
        <v>40</v>
      </c>
      <c r="D32" s="58">
        <f>SUM(D33:D44)</f>
        <v>0</v>
      </c>
      <c r="E32" s="58">
        <f>SUM(E33:E44)</f>
        <v>0</v>
      </c>
    </row>
    <row r="33" spans="1:7" ht="15.75" thickBot="1" x14ac:dyDescent="0.3">
      <c r="A33" s="39"/>
      <c r="B33" s="50" t="s">
        <v>86</v>
      </c>
      <c r="C33" s="51"/>
      <c r="D33" s="58"/>
      <c r="E33" s="58"/>
    </row>
    <row r="34" spans="1:7" ht="18" customHeight="1" thickBot="1" x14ac:dyDescent="0.3">
      <c r="A34" s="39"/>
      <c r="B34" s="50" t="s">
        <v>127</v>
      </c>
      <c r="C34" s="51">
        <v>41</v>
      </c>
      <c r="D34" s="58"/>
      <c r="E34" s="58"/>
    </row>
    <row r="35" spans="1:7" ht="25.5" customHeight="1" thickBot="1" x14ac:dyDescent="0.3">
      <c r="A35" s="39"/>
      <c r="B35" s="50" t="s">
        <v>128</v>
      </c>
      <c r="C35" s="51">
        <v>42</v>
      </c>
      <c r="D35" s="58"/>
      <c r="E35" s="58"/>
    </row>
    <row r="36" spans="1:7" ht="17.25" customHeight="1" thickBot="1" x14ac:dyDescent="0.3">
      <c r="A36" s="39"/>
      <c r="B36" s="50" t="s">
        <v>129</v>
      </c>
      <c r="C36" s="51">
        <v>43</v>
      </c>
      <c r="D36" s="58"/>
      <c r="E36" s="58"/>
    </row>
    <row r="37" spans="1:7" ht="41.25" customHeight="1" thickBot="1" x14ac:dyDescent="0.3">
      <c r="A37" s="39"/>
      <c r="B37" s="50" t="s">
        <v>130</v>
      </c>
      <c r="C37" s="51">
        <v>44</v>
      </c>
      <c r="D37" s="58"/>
      <c r="E37" s="58"/>
    </row>
    <row r="38" spans="1:7" ht="34.5" customHeight="1" thickBot="1" x14ac:dyDescent="0.3">
      <c r="A38" s="39"/>
      <c r="B38" s="50" t="s">
        <v>131</v>
      </c>
      <c r="C38" s="51">
        <v>45</v>
      </c>
      <c r="D38" s="58"/>
      <c r="E38" s="58"/>
    </row>
    <row r="39" spans="1:7" ht="36.75" customHeight="1" thickBot="1" x14ac:dyDescent="0.3">
      <c r="A39" s="39"/>
      <c r="B39" s="50" t="s">
        <v>132</v>
      </c>
      <c r="C39" s="51">
        <v>46</v>
      </c>
      <c r="D39" s="58"/>
      <c r="E39" s="58"/>
    </row>
    <row r="40" spans="1:7" ht="31.5" customHeight="1" thickBot="1" x14ac:dyDescent="0.3">
      <c r="A40" s="39"/>
      <c r="B40" s="50" t="s">
        <v>133</v>
      </c>
      <c r="C40" s="51">
        <v>47</v>
      </c>
      <c r="D40" s="58"/>
      <c r="E40" s="58"/>
    </row>
    <row r="41" spans="1:7" ht="33.75" customHeight="1" thickBot="1" x14ac:dyDescent="0.3">
      <c r="A41" s="39"/>
      <c r="B41" s="50" t="s">
        <v>134</v>
      </c>
      <c r="C41" s="51">
        <v>48</v>
      </c>
      <c r="D41" s="58"/>
      <c r="E41" s="58"/>
    </row>
    <row r="42" spans="1:7" ht="22.5" customHeight="1" thickBot="1" x14ac:dyDescent="0.3">
      <c r="A42" s="39"/>
      <c r="B42" s="50" t="s">
        <v>135</v>
      </c>
      <c r="C42" s="51">
        <v>49</v>
      </c>
      <c r="D42" s="58"/>
      <c r="E42" s="58"/>
    </row>
    <row r="43" spans="1:7" ht="18" customHeight="1" thickBot="1" x14ac:dyDescent="0.3">
      <c r="A43" s="39"/>
      <c r="B43" s="50" t="s">
        <v>114</v>
      </c>
      <c r="C43" s="51">
        <v>50</v>
      </c>
      <c r="D43" s="58"/>
      <c r="E43" s="58"/>
    </row>
    <row r="44" spans="1:7" ht="21.75" customHeight="1" thickBot="1" x14ac:dyDescent="0.3">
      <c r="A44" s="39"/>
      <c r="B44" s="50" t="s">
        <v>115</v>
      </c>
      <c r="C44" s="51">
        <v>51</v>
      </c>
      <c r="D44" s="58"/>
      <c r="E44" s="58"/>
    </row>
    <row r="45" spans="1:7" ht="42.75" customHeight="1" thickBot="1" x14ac:dyDescent="0.3">
      <c r="A45" s="39"/>
      <c r="B45" s="50" t="s">
        <v>136</v>
      </c>
      <c r="C45" s="51">
        <v>60</v>
      </c>
      <c r="D45" s="57">
        <f>SUM(D47:D49)</f>
        <v>935623</v>
      </c>
      <c r="E45" s="57">
        <f>SUM(E47:E49)</f>
        <v>306873</v>
      </c>
      <c r="G45" s="19"/>
    </row>
    <row r="46" spans="1:7" ht="15.75" thickBot="1" x14ac:dyDescent="0.3">
      <c r="A46" s="39"/>
      <c r="B46" s="50" t="s">
        <v>86</v>
      </c>
      <c r="C46" s="51"/>
      <c r="D46" s="58"/>
      <c r="E46" s="58"/>
    </row>
    <row r="47" spans="1:7" ht="29.25" customHeight="1" thickBot="1" x14ac:dyDescent="0.3">
      <c r="A47" s="39"/>
      <c r="B47" s="50" t="s">
        <v>137</v>
      </c>
      <c r="C47" s="51">
        <v>61</v>
      </c>
      <c r="D47" s="60">
        <v>281532</v>
      </c>
      <c r="E47" s="60">
        <v>241682</v>
      </c>
    </row>
    <row r="48" spans="1:7" ht="18" customHeight="1" thickBot="1" x14ac:dyDescent="0.3">
      <c r="A48" s="39"/>
      <c r="B48" s="50" t="s">
        <v>138</v>
      </c>
      <c r="C48" s="51">
        <v>62</v>
      </c>
      <c r="D48" s="60">
        <v>160</v>
      </c>
      <c r="E48" s="60">
        <v>4786</v>
      </c>
    </row>
    <row r="49" spans="1:5" ht="27" customHeight="1" thickBot="1" x14ac:dyDescent="0.3">
      <c r="A49" s="39"/>
      <c r="B49" s="50" t="s">
        <v>139</v>
      </c>
      <c r="C49" s="51">
        <v>63</v>
      </c>
      <c r="D49" s="60">
        <v>653931</v>
      </c>
      <c r="E49" s="60">
        <v>60405</v>
      </c>
    </row>
    <row r="50" spans="1:5" ht="41.25" customHeight="1" thickBot="1" x14ac:dyDescent="0.3">
      <c r="A50" s="39"/>
      <c r="B50" s="50" t="s">
        <v>140</v>
      </c>
      <c r="C50" s="51">
        <v>64</v>
      </c>
      <c r="D50" s="58"/>
      <c r="E50" s="58"/>
    </row>
    <row r="51" spans="1:5" ht="30.75" customHeight="1" thickBot="1" x14ac:dyDescent="0.3">
      <c r="A51" s="39"/>
      <c r="B51" s="50" t="s">
        <v>141</v>
      </c>
      <c r="C51" s="51">
        <v>65</v>
      </c>
      <c r="D51" s="58"/>
      <c r="E51" s="58"/>
    </row>
    <row r="52" spans="1:5" ht="37.5" customHeight="1" thickBot="1" x14ac:dyDescent="0.3">
      <c r="A52" s="39"/>
      <c r="B52" s="50" t="s">
        <v>142</v>
      </c>
      <c r="C52" s="51">
        <v>66</v>
      </c>
      <c r="D52" s="58"/>
      <c r="E52" s="58"/>
    </row>
    <row r="53" spans="1:5" ht="16.5" customHeight="1" thickBot="1" x14ac:dyDescent="0.3">
      <c r="A53" s="39"/>
      <c r="B53" s="50" t="s">
        <v>143</v>
      </c>
      <c r="C53" s="51">
        <v>67</v>
      </c>
      <c r="D53" s="58"/>
      <c r="E53" s="58"/>
    </row>
    <row r="54" spans="1:5" ht="15.75" thickBot="1" x14ac:dyDescent="0.3">
      <c r="A54" s="39"/>
      <c r="B54" s="50" t="s">
        <v>144</v>
      </c>
      <c r="C54" s="51">
        <v>68</v>
      </c>
      <c r="D54" s="58"/>
      <c r="E54" s="58"/>
    </row>
    <row r="55" spans="1:5" ht="32.25" customHeight="1" thickBot="1" x14ac:dyDescent="0.3">
      <c r="A55" s="39"/>
      <c r="B55" s="50" t="s">
        <v>134</v>
      </c>
      <c r="C55" s="51">
        <v>69</v>
      </c>
      <c r="D55" s="58"/>
      <c r="E55" s="58"/>
    </row>
    <row r="56" spans="1:5" ht="43.5" customHeight="1" thickBot="1" x14ac:dyDescent="0.3">
      <c r="A56" s="39"/>
      <c r="B56" s="50" t="s">
        <v>145</v>
      </c>
      <c r="C56" s="51">
        <v>70</v>
      </c>
      <c r="D56" s="58"/>
      <c r="E56" s="58"/>
    </row>
    <row r="57" spans="1:5" ht="15.75" thickBot="1" x14ac:dyDescent="0.3">
      <c r="A57" s="39"/>
      <c r="B57" s="50" t="s">
        <v>123</v>
      </c>
      <c r="C57" s="51">
        <v>71</v>
      </c>
      <c r="D57" s="58"/>
      <c r="E57" s="58"/>
    </row>
    <row r="58" spans="1:5" ht="42" customHeight="1" thickBot="1" x14ac:dyDescent="0.3">
      <c r="A58" s="39"/>
      <c r="B58" s="50" t="s">
        <v>146</v>
      </c>
      <c r="C58" s="51">
        <v>80</v>
      </c>
      <c r="D58" s="58">
        <f>D32-D45</f>
        <v>-935623</v>
      </c>
      <c r="E58" s="58">
        <f>E32-E45</f>
        <v>-306873</v>
      </c>
    </row>
    <row r="59" spans="1:5" ht="13.5" customHeight="1" thickBot="1" x14ac:dyDescent="0.3">
      <c r="A59" s="39"/>
      <c r="B59" s="118" t="s">
        <v>147</v>
      </c>
      <c r="C59" s="119"/>
      <c r="D59" s="119"/>
      <c r="E59" s="120"/>
    </row>
    <row r="60" spans="1:5" ht="44.25" customHeight="1" thickBot="1" x14ac:dyDescent="0.3">
      <c r="A60" s="39"/>
      <c r="B60" s="50" t="s">
        <v>148</v>
      </c>
      <c r="C60" s="51">
        <v>90</v>
      </c>
      <c r="D60" s="57">
        <f>D65</f>
        <v>1601954</v>
      </c>
      <c r="E60" s="57">
        <f>E65</f>
        <v>540</v>
      </c>
    </row>
    <row r="61" spans="1:5" ht="15.75" thickBot="1" x14ac:dyDescent="0.3">
      <c r="A61" s="39"/>
      <c r="B61" s="50" t="s">
        <v>86</v>
      </c>
      <c r="C61" s="51"/>
      <c r="D61" s="58"/>
      <c r="E61" s="58"/>
    </row>
    <row r="62" spans="1:5" ht="29.25" customHeight="1" thickBot="1" x14ac:dyDescent="0.3">
      <c r="A62" s="39"/>
      <c r="B62" s="50" t="s">
        <v>149</v>
      </c>
      <c r="C62" s="51">
        <v>91</v>
      </c>
      <c r="D62" s="58"/>
      <c r="E62" s="58"/>
    </row>
    <row r="63" spans="1:5" ht="15.75" thickBot="1" x14ac:dyDescent="0.3">
      <c r="A63" s="39"/>
      <c r="B63" s="50" t="s">
        <v>150</v>
      </c>
      <c r="C63" s="51">
        <v>92</v>
      </c>
      <c r="D63" s="58"/>
      <c r="E63" s="58"/>
    </row>
    <row r="64" spans="1:5" ht="25.5" customHeight="1" thickBot="1" x14ac:dyDescent="0.3">
      <c r="A64" s="39"/>
      <c r="B64" s="50" t="s">
        <v>114</v>
      </c>
      <c r="C64" s="51">
        <v>93</v>
      </c>
      <c r="D64" s="58"/>
      <c r="E64" s="58"/>
    </row>
    <row r="65" spans="1:7" ht="17.25" customHeight="1" thickBot="1" x14ac:dyDescent="0.3">
      <c r="A65" s="39"/>
      <c r="B65" s="50" t="s">
        <v>115</v>
      </c>
      <c r="C65" s="51">
        <v>94</v>
      </c>
      <c r="D65" s="61">
        <v>1601954</v>
      </c>
      <c r="E65" s="62">
        <v>540</v>
      </c>
    </row>
    <row r="66" spans="1:7" ht="28.5" customHeight="1" thickBot="1" x14ac:dyDescent="0.3">
      <c r="A66" s="39"/>
      <c r="B66" s="50" t="s">
        <v>151</v>
      </c>
      <c r="C66" s="51">
        <v>100</v>
      </c>
      <c r="D66" s="57">
        <f>SUM(D68:D72)</f>
        <v>1190748</v>
      </c>
      <c r="E66" s="57">
        <v>734532</v>
      </c>
      <c r="G66" s="19"/>
    </row>
    <row r="67" spans="1:7" ht="18.75" customHeight="1" thickBot="1" x14ac:dyDescent="0.3">
      <c r="A67" s="39"/>
      <c r="B67" s="50" t="s">
        <v>86</v>
      </c>
      <c r="C67" s="51"/>
      <c r="D67" s="58"/>
      <c r="E67" s="58"/>
    </row>
    <row r="68" spans="1:7" ht="19.5" customHeight="1" thickBot="1" x14ac:dyDescent="0.3">
      <c r="A68" s="39"/>
      <c r="B68" s="50" t="s">
        <v>152</v>
      </c>
      <c r="C68" s="51">
        <v>101</v>
      </c>
      <c r="D68" s="58">
        <v>146144</v>
      </c>
      <c r="E68" s="58">
        <v>500000</v>
      </c>
    </row>
    <row r="69" spans="1:7" ht="22.5" customHeight="1" thickBot="1" x14ac:dyDescent="0.3">
      <c r="A69" s="39"/>
      <c r="B69" s="50" t="s">
        <v>120</v>
      </c>
      <c r="C69" s="51">
        <v>102</v>
      </c>
      <c r="D69" s="58"/>
      <c r="E69" s="58"/>
    </row>
    <row r="70" spans="1:7" ht="18" customHeight="1" thickBot="1" x14ac:dyDescent="0.3">
      <c r="A70" s="39"/>
      <c r="B70" s="50" t="s">
        <v>153</v>
      </c>
      <c r="C70" s="51">
        <v>103</v>
      </c>
      <c r="D70" s="60">
        <v>254414</v>
      </c>
      <c r="E70" s="63">
        <v>87729</v>
      </c>
    </row>
    <row r="71" spans="1:7" ht="18.75" customHeight="1" thickBot="1" x14ac:dyDescent="0.3">
      <c r="A71" s="39"/>
      <c r="B71" s="50" t="s">
        <v>154</v>
      </c>
      <c r="C71" s="51">
        <v>104</v>
      </c>
      <c r="D71" s="58"/>
      <c r="E71" s="58"/>
    </row>
    <row r="72" spans="1:7" ht="15.75" thickBot="1" x14ac:dyDescent="0.3">
      <c r="A72" s="39"/>
      <c r="B72" s="50" t="s">
        <v>155</v>
      </c>
      <c r="C72" s="51">
        <v>105</v>
      </c>
      <c r="D72" s="60">
        <v>790190</v>
      </c>
      <c r="E72" s="63">
        <v>146803</v>
      </c>
    </row>
    <row r="73" spans="1:7" ht="37.5" customHeight="1" thickBot="1" x14ac:dyDescent="0.3">
      <c r="A73" s="39"/>
      <c r="B73" s="50" t="s">
        <v>156</v>
      </c>
      <c r="C73" s="51">
        <v>110</v>
      </c>
      <c r="D73" s="57">
        <f>D60-D66</f>
        <v>411206</v>
      </c>
      <c r="E73" s="57">
        <f>E60-E66</f>
        <v>-733992</v>
      </c>
    </row>
    <row r="74" spans="1:7" ht="15.75" customHeight="1" thickBot="1" x14ac:dyDescent="0.3">
      <c r="A74" s="39"/>
      <c r="B74" s="50" t="s">
        <v>157</v>
      </c>
      <c r="C74" s="51">
        <v>120</v>
      </c>
      <c r="D74" s="58"/>
      <c r="E74" s="58"/>
    </row>
    <row r="75" spans="1:7" ht="27" customHeight="1" thickBot="1" x14ac:dyDescent="0.3">
      <c r="A75" s="39"/>
      <c r="B75" s="46" t="s">
        <v>158</v>
      </c>
      <c r="C75" s="47">
        <v>130</v>
      </c>
      <c r="D75" s="48">
        <f>D30+D58+D73</f>
        <v>1699725</v>
      </c>
      <c r="E75" s="48">
        <f>E30+E58+E73</f>
        <v>40250</v>
      </c>
      <c r="F75" s="64"/>
      <c r="G75" s="19"/>
    </row>
    <row r="76" spans="1:7" ht="41.25" customHeight="1" thickBot="1" x14ac:dyDescent="0.3">
      <c r="A76" s="39"/>
      <c r="B76" s="46" t="s">
        <v>159</v>
      </c>
      <c r="C76" s="47">
        <v>140</v>
      </c>
      <c r="D76" s="48">
        <v>1222443.0595499999</v>
      </c>
      <c r="E76" s="48">
        <v>1011434</v>
      </c>
    </row>
    <row r="77" spans="1:7" ht="39" customHeight="1" thickBot="1" x14ac:dyDescent="0.3">
      <c r="A77" s="39"/>
      <c r="B77" s="46" t="s">
        <v>160</v>
      </c>
      <c r="C77" s="44">
        <v>150</v>
      </c>
      <c r="D77" s="65">
        <f>D76+D75</f>
        <v>2922168.0595499999</v>
      </c>
      <c r="E77" s="65">
        <f>E76+E75</f>
        <v>1051684</v>
      </c>
    </row>
    <row r="78" spans="1:7" x14ac:dyDescent="0.25">
      <c r="A78" s="39"/>
      <c r="B78" s="40"/>
      <c r="C78" s="66"/>
      <c r="D78" s="67"/>
      <c r="E78" s="68"/>
    </row>
    <row r="79" spans="1:7" x14ac:dyDescent="0.25">
      <c r="A79" s="39"/>
      <c r="B79" s="40"/>
      <c r="C79" s="66"/>
      <c r="D79" s="69"/>
      <c r="E79" s="66"/>
    </row>
    <row r="80" spans="1:7" x14ac:dyDescent="0.25">
      <c r="B80" s="70" t="s">
        <v>60</v>
      </c>
      <c r="C80" s="66"/>
      <c r="D80" s="66"/>
      <c r="E80" s="66"/>
    </row>
    <row r="81" spans="2:5" x14ac:dyDescent="0.25">
      <c r="B81" s="71"/>
      <c r="C81" s="40"/>
      <c r="D81" s="72"/>
      <c r="E81" s="40"/>
    </row>
    <row r="82" spans="2:5" x14ac:dyDescent="0.25">
      <c r="B82" s="71" t="s">
        <v>61</v>
      </c>
      <c r="C82" s="40"/>
      <c r="D82" s="40"/>
      <c r="E82" s="40"/>
    </row>
    <row r="83" spans="2:5" ht="18" x14ac:dyDescent="0.25">
      <c r="B83" s="73"/>
    </row>
  </sheetData>
  <mergeCells count="6">
    <mergeCell ref="B7:C7"/>
    <mergeCell ref="B12:E12"/>
    <mergeCell ref="B31:E31"/>
    <mergeCell ref="B59:E59"/>
    <mergeCell ref="B3:D3"/>
    <mergeCell ref="B5:D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B5" sqref="A5:B5"/>
    </sheetView>
  </sheetViews>
  <sheetFormatPr defaultRowHeight="15" x14ac:dyDescent="0.25"/>
  <cols>
    <col min="1" max="1" width="13.5703125" customWidth="1"/>
    <col min="2" max="2" width="25" customWidth="1"/>
    <col min="3" max="3" width="15.140625" customWidth="1"/>
    <col min="5" max="5" width="8.85546875" customWidth="1"/>
    <col min="6" max="6" width="16.28515625" customWidth="1"/>
    <col min="10" max="10" width="14.7109375" customWidth="1"/>
    <col min="11" max="11" width="15" customWidth="1"/>
    <col min="13" max="13" width="18.28515625" customWidth="1"/>
    <col min="257" max="257" width="13.5703125" customWidth="1"/>
    <col min="258" max="258" width="25" customWidth="1"/>
    <col min="259" max="259" width="15.140625" customWidth="1"/>
    <col min="261" max="261" width="8.85546875" customWidth="1"/>
    <col min="262" max="262" width="16.28515625" customWidth="1"/>
    <col min="266" max="266" width="14.7109375" customWidth="1"/>
    <col min="267" max="267" width="15" customWidth="1"/>
    <col min="269" max="269" width="18.28515625" customWidth="1"/>
    <col min="513" max="513" width="13.5703125" customWidth="1"/>
    <col min="514" max="514" width="25" customWidth="1"/>
    <col min="515" max="515" width="15.140625" customWidth="1"/>
    <col min="517" max="517" width="8.85546875" customWidth="1"/>
    <col min="518" max="518" width="16.28515625" customWidth="1"/>
    <col min="522" max="522" width="14.7109375" customWidth="1"/>
    <col min="523" max="523" width="15" customWidth="1"/>
    <col min="525" max="525" width="18.28515625" customWidth="1"/>
    <col min="769" max="769" width="13.5703125" customWidth="1"/>
    <col min="770" max="770" width="25" customWidth="1"/>
    <col min="771" max="771" width="15.140625" customWidth="1"/>
    <col min="773" max="773" width="8.85546875" customWidth="1"/>
    <col min="774" max="774" width="16.28515625" customWidth="1"/>
    <col min="778" max="778" width="14.7109375" customWidth="1"/>
    <col min="779" max="779" width="15" customWidth="1"/>
    <col min="781" max="781" width="18.28515625" customWidth="1"/>
    <col min="1025" max="1025" width="13.5703125" customWidth="1"/>
    <col min="1026" max="1026" width="25" customWidth="1"/>
    <col min="1027" max="1027" width="15.140625" customWidth="1"/>
    <col min="1029" max="1029" width="8.85546875" customWidth="1"/>
    <col min="1030" max="1030" width="16.28515625" customWidth="1"/>
    <col min="1034" max="1034" width="14.7109375" customWidth="1"/>
    <col min="1035" max="1035" width="15" customWidth="1"/>
    <col min="1037" max="1037" width="18.28515625" customWidth="1"/>
    <col min="1281" max="1281" width="13.5703125" customWidth="1"/>
    <col min="1282" max="1282" width="25" customWidth="1"/>
    <col min="1283" max="1283" width="15.140625" customWidth="1"/>
    <col min="1285" max="1285" width="8.85546875" customWidth="1"/>
    <col min="1286" max="1286" width="16.28515625" customWidth="1"/>
    <col min="1290" max="1290" width="14.7109375" customWidth="1"/>
    <col min="1291" max="1291" width="15" customWidth="1"/>
    <col min="1293" max="1293" width="18.28515625" customWidth="1"/>
    <col min="1537" max="1537" width="13.5703125" customWidth="1"/>
    <col min="1538" max="1538" width="25" customWidth="1"/>
    <col min="1539" max="1539" width="15.140625" customWidth="1"/>
    <col min="1541" max="1541" width="8.85546875" customWidth="1"/>
    <col min="1542" max="1542" width="16.28515625" customWidth="1"/>
    <col min="1546" max="1546" width="14.7109375" customWidth="1"/>
    <col min="1547" max="1547" width="15" customWidth="1"/>
    <col min="1549" max="1549" width="18.28515625" customWidth="1"/>
    <col min="1793" max="1793" width="13.5703125" customWidth="1"/>
    <col min="1794" max="1794" width="25" customWidth="1"/>
    <col min="1795" max="1795" width="15.140625" customWidth="1"/>
    <col min="1797" max="1797" width="8.85546875" customWidth="1"/>
    <col min="1798" max="1798" width="16.28515625" customWidth="1"/>
    <col min="1802" max="1802" width="14.7109375" customWidth="1"/>
    <col min="1803" max="1803" width="15" customWidth="1"/>
    <col min="1805" max="1805" width="18.28515625" customWidth="1"/>
    <col min="2049" max="2049" width="13.5703125" customWidth="1"/>
    <col min="2050" max="2050" width="25" customWidth="1"/>
    <col min="2051" max="2051" width="15.140625" customWidth="1"/>
    <col min="2053" max="2053" width="8.85546875" customWidth="1"/>
    <col min="2054" max="2054" width="16.28515625" customWidth="1"/>
    <col min="2058" max="2058" width="14.7109375" customWidth="1"/>
    <col min="2059" max="2059" width="15" customWidth="1"/>
    <col min="2061" max="2061" width="18.28515625" customWidth="1"/>
    <col min="2305" max="2305" width="13.5703125" customWidth="1"/>
    <col min="2306" max="2306" width="25" customWidth="1"/>
    <col min="2307" max="2307" width="15.140625" customWidth="1"/>
    <col min="2309" max="2309" width="8.85546875" customWidth="1"/>
    <col min="2310" max="2310" width="16.28515625" customWidth="1"/>
    <col min="2314" max="2314" width="14.7109375" customWidth="1"/>
    <col min="2315" max="2315" width="15" customWidth="1"/>
    <col min="2317" max="2317" width="18.28515625" customWidth="1"/>
    <col min="2561" max="2561" width="13.5703125" customWidth="1"/>
    <col min="2562" max="2562" width="25" customWidth="1"/>
    <col min="2563" max="2563" width="15.140625" customWidth="1"/>
    <col min="2565" max="2565" width="8.85546875" customWidth="1"/>
    <col min="2566" max="2566" width="16.28515625" customWidth="1"/>
    <col min="2570" max="2570" width="14.7109375" customWidth="1"/>
    <col min="2571" max="2571" width="15" customWidth="1"/>
    <col min="2573" max="2573" width="18.28515625" customWidth="1"/>
    <col min="2817" max="2817" width="13.5703125" customWidth="1"/>
    <col min="2818" max="2818" width="25" customWidth="1"/>
    <col min="2819" max="2819" width="15.140625" customWidth="1"/>
    <col min="2821" max="2821" width="8.85546875" customWidth="1"/>
    <col min="2822" max="2822" width="16.28515625" customWidth="1"/>
    <col min="2826" max="2826" width="14.7109375" customWidth="1"/>
    <col min="2827" max="2827" width="15" customWidth="1"/>
    <col min="2829" max="2829" width="18.28515625" customWidth="1"/>
    <col min="3073" max="3073" width="13.5703125" customWidth="1"/>
    <col min="3074" max="3074" width="25" customWidth="1"/>
    <col min="3075" max="3075" width="15.140625" customWidth="1"/>
    <col min="3077" max="3077" width="8.85546875" customWidth="1"/>
    <col min="3078" max="3078" width="16.28515625" customWidth="1"/>
    <col min="3082" max="3082" width="14.7109375" customWidth="1"/>
    <col min="3083" max="3083" width="15" customWidth="1"/>
    <col min="3085" max="3085" width="18.28515625" customWidth="1"/>
    <col min="3329" max="3329" width="13.5703125" customWidth="1"/>
    <col min="3330" max="3330" width="25" customWidth="1"/>
    <col min="3331" max="3331" width="15.140625" customWidth="1"/>
    <col min="3333" max="3333" width="8.85546875" customWidth="1"/>
    <col min="3334" max="3334" width="16.28515625" customWidth="1"/>
    <col min="3338" max="3338" width="14.7109375" customWidth="1"/>
    <col min="3339" max="3339" width="15" customWidth="1"/>
    <col min="3341" max="3341" width="18.28515625" customWidth="1"/>
    <col min="3585" max="3585" width="13.5703125" customWidth="1"/>
    <col min="3586" max="3586" width="25" customWidth="1"/>
    <col min="3587" max="3587" width="15.140625" customWidth="1"/>
    <col min="3589" max="3589" width="8.85546875" customWidth="1"/>
    <col min="3590" max="3590" width="16.28515625" customWidth="1"/>
    <col min="3594" max="3594" width="14.7109375" customWidth="1"/>
    <col min="3595" max="3595" width="15" customWidth="1"/>
    <col min="3597" max="3597" width="18.28515625" customWidth="1"/>
    <col min="3841" max="3841" width="13.5703125" customWidth="1"/>
    <col min="3842" max="3842" width="25" customWidth="1"/>
    <col min="3843" max="3843" width="15.140625" customWidth="1"/>
    <col min="3845" max="3845" width="8.85546875" customWidth="1"/>
    <col min="3846" max="3846" width="16.28515625" customWidth="1"/>
    <col min="3850" max="3850" width="14.7109375" customWidth="1"/>
    <col min="3851" max="3851" width="15" customWidth="1"/>
    <col min="3853" max="3853" width="18.28515625" customWidth="1"/>
    <col min="4097" max="4097" width="13.5703125" customWidth="1"/>
    <col min="4098" max="4098" width="25" customWidth="1"/>
    <col min="4099" max="4099" width="15.140625" customWidth="1"/>
    <col min="4101" max="4101" width="8.85546875" customWidth="1"/>
    <col min="4102" max="4102" width="16.28515625" customWidth="1"/>
    <col min="4106" max="4106" width="14.7109375" customWidth="1"/>
    <col min="4107" max="4107" width="15" customWidth="1"/>
    <col min="4109" max="4109" width="18.28515625" customWidth="1"/>
    <col min="4353" max="4353" width="13.5703125" customWidth="1"/>
    <col min="4354" max="4354" width="25" customWidth="1"/>
    <col min="4355" max="4355" width="15.140625" customWidth="1"/>
    <col min="4357" max="4357" width="8.85546875" customWidth="1"/>
    <col min="4358" max="4358" width="16.28515625" customWidth="1"/>
    <col min="4362" max="4362" width="14.7109375" customWidth="1"/>
    <col min="4363" max="4363" width="15" customWidth="1"/>
    <col min="4365" max="4365" width="18.28515625" customWidth="1"/>
    <col min="4609" max="4609" width="13.5703125" customWidth="1"/>
    <col min="4610" max="4610" width="25" customWidth="1"/>
    <col min="4611" max="4611" width="15.140625" customWidth="1"/>
    <col min="4613" max="4613" width="8.85546875" customWidth="1"/>
    <col min="4614" max="4614" width="16.28515625" customWidth="1"/>
    <col min="4618" max="4618" width="14.7109375" customWidth="1"/>
    <col min="4619" max="4619" width="15" customWidth="1"/>
    <col min="4621" max="4621" width="18.28515625" customWidth="1"/>
    <col min="4865" max="4865" width="13.5703125" customWidth="1"/>
    <col min="4866" max="4866" width="25" customWidth="1"/>
    <col min="4867" max="4867" width="15.140625" customWidth="1"/>
    <col min="4869" max="4869" width="8.85546875" customWidth="1"/>
    <col min="4870" max="4870" width="16.28515625" customWidth="1"/>
    <col min="4874" max="4874" width="14.7109375" customWidth="1"/>
    <col min="4875" max="4875" width="15" customWidth="1"/>
    <col min="4877" max="4877" width="18.28515625" customWidth="1"/>
    <col min="5121" max="5121" width="13.5703125" customWidth="1"/>
    <col min="5122" max="5122" width="25" customWidth="1"/>
    <col min="5123" max="5123" width="15.140625" customWidth="1"/>
    <col min="5125" max="5125" width="8.85546875" customWidth="1"/>
    <col min="5126" max="5126" width="16.28515625" customWidth="1"/>
    <col min="5130" max="5130" width="14.7109375" customWidth="1"/>
    <col min="5131" max="5131" width="15" customWidth="1"/>
    <col min="5133" max="5133" width="18.28515625" customWidth="1"/>
    <col min="5377" max="5377" width="13.5703125" customWidth="1"/>
    <col min="5378" max="5378" width="25" customWidth="1"/>
    <col min="5379" max="5379" width="15.140625" customWidth="1"/>
    <col min="5381" max="5381" width="8.85546875" customWidth="1"/>
    <col min="5382" max="5382" width="16.28515625" customWidth="1"/>
    <col min="5386" max="5386" width="14.7109375" customWidth="1"/>
    <col min="5387" max="5387" width="15" customWidth="1"/>
    <col min="5389" max="5389" width="18.28515625" customWidth="1"/>
    <col min="5633" max="5633" width="13.5703125" customWidth="1"/>
    <col min="5634" max="5634" width="25" customWidth="1"/>
    <col min="5635" max="5635" width="15.140625" customWidth="1"/>
    <col min="5637" max="5637" width="8.85546875" customWidth="1"/>
    <col min="5638" max="5638" width="16.28515625" customWidth="1"/>
    <col min="5642" max="5642" width="14.7109375" customWidth="1"/>
    <col min="5643" max="5643" width="15" customWidth="1"/>
    <col min="5645" max="5645" width="18.28515625" customWidth="1"/>
    <col min="5889" max="5889" width="13.5703125" customWidth="1"/>
    <col min="5890" max="5890" width="25" customWidth="1"/>
    <col min="5891" max="5891" width="15.140625" customWidth="1"/>
    <col min="5893" max="5893" width="8.85546875" customWidth="1"/>
    <col min="5894" max="5894" width="16.28515625" customWidth="1"/>
    <col min="5898" max="5898" width="14.7109375" customWidth="1"/>
    <col min="5899" max="5899" width="15" customWidth="1"/>
    <col min="5901" max="5901" width="18.28515625" customWidth="1"/>
    <col min="6145" max="6145" width="13.5703125" customWidth="1"/>
    <col min="6146" max="6146" width="25" customWidth="1"/>
    <col min="6147" max="6147" width="15.140625" customWidth="1"/>
    <col min="6149" max="6149" width="8.85546875" customWidth="1"/>
    <col min="6150" max="6150" width="16.28515625" customWidth="1"/>
    <col min="6154" max="6154" width="14.7109375" customWidth="1"/>
    <col min="6155" max="6155" width="15" customWidth="1"/>
    <col min="6157" max="6157" width="18.28515625" customWidth="1"/>
    <col min="6401" max="6401" width="13.5703125" customWidth="1"/>
    <col min="6402" max="6402" width="25" customWidth="1"/>
    <col min="6403" max="6403" width="15.140625" customWidth="1"/>
    <col min="6405" max="6405" width="8.85546875" customWidth="1"/>
    <col min="6406" max="6406" width="16.28515625" customWidth="1"/>
    <col min="6410" max="6410" width="14.7109375" customWidth="1"/>
    <col min="6411" max="6411" width="15" customWidth="1"/>
    <col min="6413" max="6413" width="18.28515625" customWidth="1"/>
    <col min="6657" max="6657" width="13.5703125" customWidth="1"/>
    <col min="6658" max="6658" width="25" customWidth="1"/>
    <col min="6659" max="6659" width="15.140625" customWidth="1"/>
    <col min="6661" max="6661" width="8.85546875" customWidth="1"/>
    <col min="6662" max="6662" width="16.28515625" customWidth="1"/>
    <col min="6666" max="6666" width="14.7109375" customWidth="1"/>
    <col min="6667" max="6667" width="15" customWidth="1"/>
    <col min="6669" max="6669" width="18.28515625" customWidth="1"/>
    <col min="6913" max="6913" width="13.5703125" customWidth="1"/>
    <col min="6914" max="6914" width="25" customWidth="1"/>
    <col min="6915" max="6915" width="15.140625" customWidth="1"/>
    <col min="6917" max="6917" width="8.85546875" customWidth="1"/>
    <col min="6918" max="6918" width="16.28515625" customWidth="1"/>
    <col min="6922" max="6922" width="14.7109375" customWidth="1"/>
    <col min="6923" max="6923" width="15" customWidth="1"/>
    <col min="6925" max="6925" width="18.28515625" customWidth="1"/>
    <col min="7169" max="7169" width="13.5703125" customWidth="1"/>
    <col min="7170" max="7170" width="25" customWidth="1"/>
    <col min="7171" max="7171" width="15.140625" customWidth="1"/>
    <col min="7173" max="7173" width="8.85546875" customWidth="1"/>
    <col min="7174" max="7174" width="16.28515625" customWidth="1"/>
    <col min="7178" max="7178" width="14.7109375" customWidth="1"/>
    <col min="7179" max="7179" width="15" customWidth="1"/>
    <col min="7181" max="7181" width="18.28515625" customWidth="1"/>
    <col min="7425" max="7425" width="13.5703125" customWidth="1"/>
    <col min="7426" max="7426" width="25" customWidth="1"/>
    <col min="7427" max="7427" width="15.140625" customWidth="1"/>
    <col min="7429" max="7429" width="8.85546875" customWidth="1"/>
    <col min="7430" max="7430" width="16.28515625" customWidth="1"/>
    <col min="7434" max="7434" width="14.7109375" customWidth="1"/>
    <col min="7435" max="7435" width="15" customWidth="1"/>
    <col min="7437" max="7437" width="18.28515625" customWidth="1"/>
    <col min="7681" max="7681" width="13.5703125" customWidth="1"/>
    <col min="7682" max="7682" width="25" customWidth="1"/>
    <col min="7683" max="7683" width="15.140625" customWidth="1"/>
    <col min="7685" max="7685" width="8.85546875" customWidth="1"/>
    <col min="7686" max="7686" width="16.28515625" customWidth="1"/>
    <col min="7690" max="7690" width="14.7109375" customWidth="1"/>
    <col min="7691" max="7691" width="15" customWidth="1"/>
    <col min="7693" max="7693" width="18.28515625" customWidth="1"/>
    <col min="7937" max="7937" width="13.5703125" customWidth="1"/>
    <col min="7938" max="7938" width="25" customWidth="1"/>
    <col min="7939" max="7939" width="15.140625" customWidth="1"/>
    <col min="7941" max="7941" width="8.85546875" customWidth="1"/>
    <col min="7942" max="7942" width="16.28515625" customWidth="1"/>
    <col min="7946" max="7946" width="14.7109375" customWidth="1"/>
    <col min="7947" max="7947" width="15" customWidth="1"/>
    <col min="7949" max="7949" width="18.28515625" customWidth="1"/>
    <col min="8193" max="8193" width="13.5703125" customWidth="1"/>
    <col min="8194" max="8194" width="25" customWidth="1"/>
    <col min="8195" max="8195" width="15.140625" customWidth="1"/>
    <col min="8197" max="8197" width="8.85546875" customWidth="1"/>
    <col min="8198" max="8198" width="16.28515625" customWidth="1"/>
    <col min="8202" max="8202" width="14.7109375" customWidth="1"/>
    <col min="8203" max="8203" width="15" customWidth="1"/>
    <col min="8205" max="8205" width="18.28515625" customWidth="1"/>
    <col min="8449" max="8449" width="13.5703125" customWidth="1"/>
    <col min="8450" max="8450" width="25" customWidth="1"/>
    <col min="8451" max="8451" width="15.140625" customWidth="1"/>
    <col min="8453" max="8453" width="8.85546875" customWidth="1"/>
    <col min="8454" max="8454" width="16.28515625" customWidth="1"/>
    <col min="8458" max="8458" width="14.7109375" customWidth="1"/>
    <col min="8459" max="8459" width="15" customWidth="1"/>
    <col min="8461" max="8461" width="18.28515625" customWidth="1"/>
    <col min="8705" max="8705" width="13.5703125" customWidth="1"/>
    <col min="8706" max="8706" width="25" customWidth="1"/>
    <col min="8707" max="8707" width="15.140625" customWidth="1"/>
    <col min="8709" max="8709" width="8.85546875" customWidth="1"/>
    <col min="8710" max="8710" width="16.28515625" customWidth="1"/>
    <col min="8714" max="8714" width="14.7109375" customWidth="1"/>
    <col min="8715" max="8715" width="15" customWidth="1"/>
    <col min="8717" max="8717" width="18.28515625" customWidth="1"/>
    <col min="8961" max="8961" width="13.5703125" customWidth="1"/>
    <col min="8962" max="8962" width="25" customWidth="1"/>
    <col min="8963" max="8963" width="15.140625" customWidth="1"/>
    <col min="8965" max="8965" width="8.85546875" customWidth="1"/>
    <col min="8966" max="8966" width="16.28515625" customWidth="1"/>
    <col min="8970" max="8970" width="14.7109375" customWidth="1"/>
    <col min="8971" max="8971" width="15" customWidth="1"/>
    <col min="8973" max="8973" width="18.28515625" customWidth="1"/>
    <col min="9217" max="9217" width="13.5703125" customWidth="1"/>
    <col min="9218" max="9218" width="25" customWidth="1"/>
    <col min="9219" max="9219" width="15.140625" customWidth="1"/>
    <col min="9221" max="9221" width="8.85546875" customWidth="1"/>
    <col min="9222" max="9222" width="16.28515625" customWidth="1"/>
    <col min="9226" max="9226" width="14.7109375" customWidth="1"/>
    <col min="9227" max="9227" width="15" customWidth="1"/>
    <col min="9229" max="9229" width="18.28515625" customWidth="1"/>
    <col min="9473" max="9473" width="13.5703125" customWidth="1"/>
    <col min="9474" max="9474" width="25" customWidth="1"/>
    <col min="9475" max="9475" width="15.140625" customWidth="1"/>
    <col min="9477" max="9477" width="8.85546875" customWidth="1"/>
    <col min="9478" max="9478" width="16.28515625" customWidth="1"/>
    <col min="9482" max="9482" width="14.7109375" customWidth="1"/>
    <col min="9483" max="9483" width="15" customWidth="1"/>
    <col min="9485" max="9485" width="18.28515625" customWidth="1"/>
    <col min="9729" max="9729" width="13.5703125" customWidth="1"/>
    <col min="9730" max="9730" width="25" customWidth="1"/>
    <col min="9731" max="9731" width="15.140625" customWidth="1"/>
    <col min="9733" max="9733" width="8.85546875" customWidth="1"/>
    <col min="9734" max="9734" width="16.28515625" customWidth="1"/>
    <col min="9738" max="9738" width="14.7109375" customWidth="1"/>
    <col min="9739" max="9739" width="15" customWidth="1"/>
    <col min="9741" max="9741" width="18.28515625" customWidth="1"/>
    <col min="9985" max="9985" width="13.5703125" customWidth="1"/>
    <col min="9986" max="9986" width="25" customWidth="1"/>
    <col min="9987" max="9987" width="15.140625" customWidth="1"/>
    <col min="9989" max="9989" width="8.85546875" customWidth="1"/>
    <col min="9990" max="9990" width="16.28515625" customWidth="1"/>
    <col min="9994" max="9994" width="14.7109375" customWidth="1"/>
    <col min="9995" max="9995" width="15" customWidth="1"/>
    <col min="9997" max="9997" width="18.28515625" customWidth="1"/>
    <col min="10241" max="10241" width="13.5703125" customWidth="1"/>
    <col min="10242" max="10242" width="25" customWidth="1"/>
    <col min="10243" max="10243" width="15.140625" customWidth="1"/>
    <col min="10245" max="10245" width="8.85546875" customWidth="1"/>
    <col min="10246" max="10246" width="16.28515625" customWidth="1"/>
    <col min="10250" max="10250" width="14.7109375" customWidth="1"/>
    <col min="10251" max="10251" width="15" customWidth="1"/>
    <col min="10253" max="10253" width="18.28515625" customWidth="1"/>
    <col min="10497" max="10497" width="13.5703125" customWidth="1"/>
    <col min="10498" max="10498" width="25" customWidth="1"/>
    <col min="10499" max="10499" width="15.140625" customWidth="1"/>
    <col min="10501" max="10501" width="8.85546875" customWidth="1"/>
    <col min="10502" max="10502" width="16.28515625" customWidth="1"/>
    <col min="10506" max="10506" width="14.7109375" customWidth="1"/>
    <col min="10507" max="10507" width="15" customWidth="1"/>
    <col min="10509" max="10509" width="18.28515625" customWidth="1"/>
    <col min="10753" max="10753" width="13.5703125" customWidth="1"/>
    <col min="10754" max="10754" width="25" customWidth="1"/>
    <col min="10755" max="10755" width="15.140625" customWidth="1"/>
    <col min="10757" max="10757" width="8.85546875" customWidth="1"/>
    <col min="10758" max="10758" width="16.28515625" customWidth="1"/>
    <col min="10762" max="10762" width="14.7109375" customWidth="1"/>
    <col min="10763" max="10763" width="15" customWidth="1"/>
    <col min="10765" max="10765" width="18.28515625" customWidth="1"/>
    <col min="11009" max="11009" width="13.5703125" customWidth="1"/>
    <col min="11010" max="11010" width="25" customWidth="1"/>
    <col min="11011" max="11011" width="15.140625" customWidth="1"/>
    <col min="11013" max="11013" width="8.85546875" customWidth="1"/>
    <col min="11014" max="11014" width="16.28515625" customWidth="1"/>
    <col min="11018" max="11018" width="14.7109375" customWidth="1"/>
    <col min="11019" max="11019" width="15" customWidth="1"/>
    <col min="11021" max="11021" width="18.28515625" customWidth="1"/>
    <col min="11265" max="11265" width="13.5703125" customWidth="1"/>
    <col min="11266" max="11266" width="25" customWidth="1"/>
    <col min="11267" max="11267" width="15.140625" customWidth="1"/>
    <col min="11269" max="11269" width="8.85546875" customWidth="1"/>
    <col min="11270" max="11270" width="16.28515625" customWidth="1"/>
    <col min="11274" max="11274" width="14.7109375" customWidth="1"/>
    <col min="11275" max="11275" width="15" customWidth="1"/>
    <col min="11277" max="11277" width="18.28515625" customWidth="1"/>
    <col min="11521" max="11521" width="13.5703125" customWidth="1"/>
    <col min="11522" max="11522" width="25" customWidth="1"/>
    <col min="11523" max="11523" width="15.140625" customWidth="1"/>
    <col min="11525" max="11525" width="8.85546875" customWidth="1"/>
    <col min="11526" max="11526" width="16.28515625" customWidth="1"/>
    <col min="11530" max="11530" width="14.7109375" customWidth="1"/>
    <col min="11531" max="11531" width="15" customWidth="1"/>
    <col min="11533" max="11533" width="18.28515625" customWidth="1"/>
    <col min="11777" max="11777" width="13.5703125" customWidth="1"/>
    <col min="11778" max="11778" width="25" customWidth="1"/>
    <col min="11779" max="11779" width="15.140625" customWidth="1"/>
    <col min="11781" max="11781" width="8.85546875" customWidth="1"/>
    <col min="11782" max="11782" width="16.28515625" customWidth="1"/>
    <col min="11786" max="11786" width="14.7109375" customWidth="1"/>
    <col min="11787" max="11787" width="15" customWidth="1"/>
    <col min="11789" max="11789" width="18.28515625" customWidth="1"/>
    <col min="12033" max="12033" width="13.5703125" customWidth="1"/>
    <col min="12034" max="12034" width="25" customWidth="1"/>
    <col min="12035" max="12035" width="15.140625" customWidth="1"/>
    <col min="12037" max="12037" width="8.85546875" customWidth="1"/>
    <col min="12038" max="12038" width="16.28515625" customWidth="1"/>
    <col min="12042" max="12042" width="14.7109375" customWidth="1"/>
    <col min="12043" max="12043" width="15" customWidth="1"/>
    <col min="12045" max="12045" width="18.28515625" customWidth="1"/>
    <col min="12289" max="12289" width="13.5703125" customWidth="1"/>
    <col min="12290" max="12290" width="25" customWidth="1"/>
    <col min="12291" max="12291" width="15.140625" customWidth="1"/>
    <col min="12293" max="12293" width="8.85546875" customWidth="1"/>
    <col min="12294" max="12294" width="16.28515625" customWidth="1"/>
    <col min="12298" max="12298" width="14.7109375" customWidth="1"/>
    <col min="12299" max="12299" width="15" customWidth="1"/>
    <col min="12301" max="12301" width="18.28515625" customWidth="1"/>
    <col min="12545" max="12545" width="13.5703125" customWidth="1"/>
    <col min="12546" max="12546" width="25" customWidth="1"/>
    <col min="12547" max="12547" width="15.140625" customWidth="1"/>
    <col min="12549" max="12549" width="8.85546875" customWidth="1"/>
    <col min="12550" max="12550" width="16.28515625" customWidth="1"/>
    <col min="12554" max="12554" width="14.7109375" customWidth="1"/>
    <col min="12555" max="12555" width="15" customWidth="1"/>
    <col min="12557" max="12557" width="18.28515625" customWidth="1"/>
    <col min="12801" max="12801" width="13.5703125" customWidth="1"/>
    <col min="12802" max="12802" width="25" customWidth="1"/>
    <col min="12803" max="12803" width="15.140625" customWidth="1"/>
    <col min="12805" max="12805" width="8.85546875" customWidth="1"/>
    <col min="12806" max="12806" width="16.28515625" customWidth="1"/>
    <col min="12810" max="12810" width="14.7109375" customWidth="1"/>
    <col min="12811" max="12811" width="15" customWidth="1"/>
    <col min="12813" max="12813" width="18.28515625" customWidth="1"/>
    <col min="13057" max="13057" width="13.5703125" customWidth="1"/>
    <col min="13058" max="13058" width="25" customWidth="1"/>
    <col min="13059" max="13059" width="15.140625" customWidth="1"/>
    <col min="13061" max="13061" width="8.85546875" customWidth="1"/>
    <col min="13062" max="13062" width="16.28515625" customWidth="1"/>
    <col min="13066" max="13066" width="14.7109375" customWidth="1"/>
    <col min="13067" max="13067" width="15" customWidth="1"/>
    <col min="13069" max="13069" width="18.28515625" customWidth="1"/>
    <col min="13313" max="13313" width="13.5703125" customWidth="1"/>
    <col min="13314" max="13314" width="25" customWidth="1"/>
    <col min="13315" max="13315" width="15.140625" customWidth="1"/>
    <col min="13317" max="13317" width="8.85546875" customWidth="1"/>
    <col min="13318" max="13318" width="16.28515625" customWidth="1"/>
    <col min="13322" max="13322" width="14.7109375" customWidth="1"/>
    <col min="13323" max="13323" width="15" customWidth="1"/>
    <col min="13325" max="13325" width="18.28515625" customWidth="1"/>
    <col min="13569" max="13569" width="13.5703125" customWidth="1"/>
    <col min="13570" max="13570" width="25" customWidth="1"/>
    <col min="13571" max="13571" width="15.140625" customWidth="1"/>
    <col min="13573" max="13573" width="8.85546875" customWidth="1"/>
    <col min="13574" max="13574" width="16.28515625" customWidth="1"/>
    <col min="13578" max="13578" width="14.7109375" customWidth="1"/>
    <col min="13579" max="13579" width="15" customWidth="1"/>
    <col min="13581" max="13581" width="18.28515625" customWidth="1"/>
    <col min="13825" max="13825" width="13.5703125" customWidth="1"/>
    <col min="13826" max="13826" width="25" customWidth="1"/>
    <col min="13827" max="13827" width="15.140625" customWidth="1"/>
    <col min="13829" max="13829" width="8.85546875" customWidth="1"/>
    <col min="13830" max="13830" width="16.28515625" customWidth="1"/>
    <col min="13834" max="13834" width="14.7109375" customWidth="1"/>
    <col min="13835" max="13835" width="15" customWidth="1"/>
    <col min="13837" max="13837" width="18.28515625" customWidth="1"/>
    <col min="14081" max="14081" width="13.5703125" customWidth="1"/>
    <col min="14082" max="14082" width="25" customWidth="1"/>
    <col min="14083" max="14083" width="15.140625" customWidth="1"/>
    <col min="14085" max="14085" width="8.85546875" customWidth="1"/>
    <col min="14086" max="14086" width="16.28515625" customWidth="1"/>
    <col min="14090" max="14090" width="14.7109375" customWidth="1"/>
    <col min="14091" max="14091" width="15" customWidth="1"/>
    <col min="14093" max="14093" width="18.28515625" customWidth="1"/>
    <col min="14337" max="14337" width="13.5703125" customWidth="1"/>
    <col min="14338" max="14338" width="25" customWidth="1"/>
    <col min="14339" max="14339" width="15.140625" customWidth="1"/>
    <col min="14341" max="14341" width="8.85546875" customWidth="1"/>
    <col min="14342" max="14342" width="16.28515625" customWidth="1"/>
    <col min="14346" max="14346" width="14.7109375" customWidth="1"/>
    <col min="14347" max="14347" width="15" customWidth="1"/>
    <col min="14349" max="14349" width="18.28515625" customWidth="1"/>
    <col min="14593" max="14593" width="13.5703125" customWidth="1"/>
    <col min="14594" max="14594" width="25" customWidth="1"/>
    <col min="14595" max="14595" width="15.140625" customWidth="1"/>
    <col min="14597" max="14597" width="8.85546875" customWidth="1"/>
    <col min="14598" max="14598" width="16.28515625" customWidth="1"/>
    <col min="14602" max="14602" width="14.7109375" customWidth="1"/>
    <col min="14603" max="14603" width="15" customWidth="1"/>
    <col min="14605" max="14605" width="18.28515625" customWidth="1"/>
    <col min="14849" max="14849" width="13.5703125" customWidth="1"/>
    <col min="14850" max="14850" width="25" customWidth="1"/>
    <col min="14851" max="14851" width="15.140625" customWidth="1"/>
    <col min="14853" max="14853" width="8.85546875" customWidth="1"/>
    <col min="14854" max="14854" width="16.28515625" customWidth="1"/>
    <col min="14858" max="14858" width="14.7109375" customWidth="1"/>
    <col min="14859" max="14859" width="15" customWidth="1"/>
    <col min="14861" max="14861" width="18.28515625" customWidth="1"/>
    <col min="15105" max="15105" width="13.5703125" customWidth="1"/>
    <col min="15106" max="15106" width="25" customWidth="1"/>
    <col min="15107" max="15107" width="15.140625" customWidth="1"/>
    <col min="15109" max="15109" width="8.85546875" customWidth="1"/>
    <col min="15110" max="15110" width="16.28515625" customWidth="1"/>
    <col min="15114" max="15114" width="14.7109375" customWidth="1"/>
    <col min="15115" max="15115" width="15" customWidth="1"/>
    <col min="15117" max="15117" width="18.28515625" customWidth="1"/>
    <col min="15361" max="15361" width="13.5703125" customWidth="1"/>
    <col min="15362" max="15362" width="25" customWidth="1"/>
    <col min="15363" max="15363" width="15.140625" customWidth="1"/>
    <col min="15365" max="15365" width="8.85546875" customWidth="1"/>
    <col min="15366" max="15366" width="16.28515625" customWidth="1"/>
    <col min="15370" max="15370" width="14.7109375" customWidth="1"/>
    <col min="15371" max="15371" width="15" customWidth="1"/>
    <col min="15373" max="15373" width="18.28515625" customWidth="1"/>
    <col min="15617" max="15617" width="13.5703125" customWidth="1"/>
    <col min="15618" max="15618" width="25" customWidth="1"/>
    <col min="15619" max="15619" width="15.140625" customWidth="1"/>
    <col min="15621" max="15621" width="8.85546875" customWidth="1"/>
    <col min="15622" max="15622" width="16.28515625" customWidth="1"/>
    <col min="15626" max="15626" width="14.7109375" customWidth="1"/>
    <col min="15627" max="15627" width="15" customWidth="1"/>
    <col min="15629" max="15629" width="18.28515625" customWidth="1"/>
    <col min="15873" max="15873" width="13.5703125" customWidth="1"/>
    <col min="15874" max="15874" width="25" customWidth="1"/>
    <col min="15875" max="15875" width="15.140625" customWidth="1"/>
    <col min="15877" max="15877" width="8.85546875" customWidth="1"/>
    <col min="15878" max="15878" width="16.28515625" customWidth="1"/>
    <col min="15882" max="15882" width="14.7109375" customWidth="1"/>
    <col min="15883" max="15883" width="15" customWidth="1"/>
    <col min="15885" max="15885" width="18.28515625" customWidth="1"/>
    <col min="16129" max="16129" width="13.5703125" customWidth="1"/>
    <col min="16130" max="16130" width="25" customWidth="1"/>
    <col min="16131" max="16131" width="15.140625" customWidth="1"/>
    <col min="16133" max="16133" width="8.85546875" customWidth="1"/>
    <col min="16134" max="16134" width="16.28515625" customWidth="1"/>
    <col min="16138" max="16138" width="14.7109375" customWidth="1"/>
    <col min="16139" max="16139" width="15" customWidth="1"/>
    <col min="16141" max="16141" width="18.28515625" customWidth="1"/>
  </cols>
  <sheetData>
    <row r="1" spans="1:13" s="74" customFormat="1" ht="12" customHeight="1" x14ac:dyDescent="0.2"/>
    <row r="2" spans="1:13" s="74" customFormat="1" ht="12.75" hidden="1" x14ac:dyDescent="0.2"/>
    <row r="3" spans="1:13" s="74" customFormat="1" ht="12.75" hidden="1" x14ac:dyDescent="0.2"/>
    <row r="4" spans="1:13" s="74" customFormat="1" ht="12.75" hidden="1" x14ac:dyDescent="0.2"/>
    <row r="5" spans="1:13" s="74" customFormat="1" x14ac:dyDescent="0.25">
      <c r="A5" s="95"/>
      <c r="B5" s="112"/>
    </row>
    <row r="6" spans="1:13" s="74" customFormat="1" ht="12.75" x14ac:dyDescent="0.2"/>
    <row r="7" spans="1:13" s="74" customFormat="1" ht="12.75" x14ac:dyDescent="0.2">
      <c r="A7" s="75" t="str">
        <f>+[2]Ф1!A1</f>
        <v>Введите название компании</v>
      </c>
      <c r="B7" s="75"/>
      <c r="C7" s="76" t="s">
        <v>161</v>
      </c>
      <c r="D7" s="76"/>
      <c r="E7" s="77"/>
      <c r="F7" s="76"/>
      <c r="G7" s="76"/>
      <c r="H7" s="76"/>
    </row>
    <row r="8" spans="1:13" s="79" customFormat="1" ht="15.75" customHeight="1" x14ac:dyDescent="0.2">
      <c r="A8" s="78" t="s">
        <v>162</v>
      </c>
      <c r="B8" s="122" t="s">
        <v>163</v>
      </c>
      <c r="C8" s="122"/>
      <c r="D8" s="122"/>
      <c r="E8" s="122"/>
      <c r="F8" s="122"/>
      <c r="G8" s="123"/>
      <c r="H8" s="123"/>
    </row>
    <row r="9" spans="1:13" s="74" customFormat="1" ht="13.5" thickBot="1" x14ac:dyDescent="0.25"/>
    <row r="10" spans="1:13" s="74" customFormat="1" ht="21.75" customHeight="1" thickBot="1" x14ac:dyDescent="0.25">
      <c r="A10" s="80" t="s">
        <v>164</v>
      </c>
      <c r="B10" s="124"/>
      <c r="C10" s="125" t="s">
        <v>165</v>
      </c>
      <c r="D10" s="125" t="s">
        <v>166</v>
      </c>
      <c r="E10" s="125" t="s">
        <v>167</v>
      </c>
      <c r="F10" s="125" t="s">
        <v>168</v>
      </c>
      <c r="G10" s="125" t="s">
        <v>169</v>
      </c>
      <c r="H10" s="125" t="s">
        <v>170</v>
      </c>
      <c r="I10" s="125" t="s">
        <v>171</v>
      </c>
      <c r="J10" s="125" t="s">
        <v>55</v>
      </c>
      <c r="K10" s="125" t="s">
        <v>172</v>
      </c>
      <c r="L10" s="125" t="s">
        <v>173</v>
      </c>
      <c r="M10" s="127" t="s">
        <v>174</v>
      </c>
    </row>
    <row r="11" spans="1:13" s="74" customFormat="1" ht="63.75" customHeight="1" thickBot="1" x14ac:dyDescent="0.25">
      <c r="A11" s="80"/>
      <c r="B11" s="124"/>
      <c r="C11" s="126"/>
      <c r="D11" s="126"/>
      <c r="E11" s="125"/>
      <c r="F11" s="126"/>
      <c r="G11" s="125"/>
      <c r="H11" s="125"/>
      <c r="I11" s="125"/>
      <c r="J11" s="126"/>
      <c r="K11" s="125"/>
      <c r="L11" s="125"/>
      <c r="M11" s="127"/>
    </row>
    <row r="12" spans="1:13" s="74" customFormat="1" ht="13.5" thickBot="1" x14ac:dyDescent="0.25">
      <c r="A12" s="81"/>
      <c r="B12" s="82"/>
      <c r="C12" s="83" t="s">
        <v>175</v>
      </c>
      <c r="D12" s="83" t="s">
        <v>175</v>
      </c>
      <c r="E12" s="83" t="s">
        <v>175</v>
      </c>
      <c r="F12" s="83" t="s">
        <v>175</v>
      </c>
      <c r="G12" s="83" t="s">
        <v>175</v>
      </c>
      <c r="H12" s="83" t="s">
        <v>175</v>
      </c>
      <c r="I12" s="83" t="s">
        <v>175</v>
      </c>
      <c r="J12" s="83" t="s">
        <v>175</v>
      </c>
      <c r="K12" s="83" t="s">
        <v>175</v>
      </c>
      <c r="L12" s="83" t="s">
        <v>175</v>
      </c>
      <c r="M12" s="83" t="s">
        <v>175</v>
      </c>
    </row>
    <row r="13" spans="1:13" s="74" customFormat="1" ht="24.75" customHeight="1" thickBot="1" x14ac:dyDescent="0.25">
      <c r="A13" s="84"/>
      <c r="B13" s="85" t="s">
        <v>176</v>
      </c>
      <c r="C13" s="86">
        <v>1673838</v>
      </c>
      <c r="D13" s="86"/>
      <c r="E13" s="86"/>
      <c r="F13" s="86">
        <v>4026664</v>
      </c>
      <c r="G13" s="86"/>
      <c r="H13" s="86"/>
      <c r="I13" s="86"/>
      <c r="J13" s="86">
        <v>2650120</v>
      </c>
      <c r="K13" s="87">
        <f>SUM(C13:J13)</f>
        <v>8350622</v>
      </c>
      <c r="L13" s="86"/>
      <c r="M13" s="87">
        <f t="shared" ref="M13:M34" si="0">+K13+L13</f>
        <v>8350622</v>
      </c>
    </row>
    <row r="14" spans="1:13" s="74" customFormat="1" ht="39.75" customHeight="1" thickBot="1" x14ac:dyDescent="0.25">
      <c r="A14" s="84" t="s">
        <v>177</v>
      </c>
      <c r="B14" s="88" t="s">
        <v>178</v>
      </c>
      <c r="C14" s="89"/>
      <c r="D14" s="89"/>
      <c r="E14" s="89"/>
      <c r="F14" s="89"/>
      <c r="G14" s="89"/>
      <c r="H14" s="89"/>
      <c r="I14" s="89"/>
      <c r="J14" s="89"/>
      <c r="K14" s="90">
        <f t="shared" ref="K14:K34" si="1">+SUM(C14:J14)</f>
        <v>0</v>
      </c>
      <c r="L14" s="89"/>
      <c r="M14" s="90">
        <f t="shared" si="0"/>
        <v>0</v>
      </c>
    </row>
    <row r="15" spans="1:13" s="74" customFormat="1" ht="34.5" customHeight="1" thickBot="1" x14ac:dyDescent="0.25">
      <c r="A15" s="84" t="s">
        <v>177</v>
      </c>
      <c r="B15" s="88" t="s">
        <v>179</v>
      </c>
      <c r="C15" s="89"/>
      <c r="D15" s="89"/>
      <c r="E15" s="89"/>
      <c r="F15" s="89"/>
      <c r="G15" s="89"/>
      <c r="H15" s="89"/>
      <c r="I15" s="89"/>
      <c r="J15" s="89"/>
      <c r="K15" s="90">
        <f t="shared" si="1"/>
        <v>0</v>
      </c>
      <c r="L15" s="89"/>
      <c r="M15" s="90">
        <f t="shared" si="0"/>
        <v>0</v>
      </c>
    </row>
    <row r="16" spans="1:13" s="74" customFormat="1" ht="51.75" customHeight="1" thickBot="1" x14ac:dyDescent="0.25">
      <c r="A16" s="84" t="s">
        <v>177</v>
      </c>
      <c r="B16" s="88" t="s">
        <v>180</v>
      </c>
      <c r="C16" s="89"/>
      <c r="D16" s="89"/>
      <c r="E16" s="89"/>
      <c r="F16" s="89"/>
      <c r="G16" s="89"/>
      <c r="H16" s="89"/>
      <c r="I16" s="89"/>
      <c r="J16" s="89"/>
      <c r="K16" s="90">
        <f t="shared" si="1"/>
        <v>0</v>
      </c>
      <c r="L16" s="89"/>
      <c r="M16" s="90">
        <f t="shared" si="0"/>
        <v>0</v>
      </c>
    </row>
    <row r="17" spans="1:13" s="74" customFormat="1" ht="29.25" customHeight="1" thickBot="1" x14ac:dyDescent="0.25">
      <c r="A17" s="84" t="s">
        <v>181</v>
      </c>
      <c r="B17" s="88" t="s">
        <v>182</v>
      </c>
      <c r="C17" s="89"/>
      <c r="D17" s="89"/>
      <c r="E17" s="89"/>
      <c r="F17" s="89">
        <v>5713828</v>
      </c>
      <c r="G17" s="89"/>
      <c r="H17" s="89"/>
      <c r="I17" s="89"/>
      <c r="J17" s="89">
        <v>528699</v>
      </c>
      <c r="K17" s="90">
        <f>+SUM(C17:J17)</f>
        <v>6242527</v>
      </c>
      <c r="L17" s="89"/>
      <c r="M17" s="90">
        <f t="shared" si="0"/>
        <v>6242527</v>
      </c>
    </row>
    <row r="18" spans="1:13" s="74" customFormat="1" ht="29.25" customHeight="1" thickBot="1" x14ac:dyDescent="0.25">
      <c r="A18" s="84" t="s">
        <v>177</v>
      </c>
      <c r="B18" s="88" t="s">
        <v>183</v>
      </c>
      <c r="C18" s="89"/>
      <c r="D18" s="89"/>
      <c r="E18" s="89"/>
      <c r="F18" s="89">
        <v>-1296818</v>
      </c>
      <c r="G18" s="89"/>
      <c r="H18" s="89"/>
      <c r="I18" s="89"/>
      <c r="J18" s="89"/>
      <c r="K18" s="90">
        <f t="shared" si="1"/>
        <v>-1296818</v>
      </c>
      <c r="L18" s="89"/>
      <c r="M18" s="90">
        <f t="shared" si="0"/>
        <v>-1296818</v>
      </c>
    </row>
    <row r="19" spans="1:13" s="74" customFormat="1" ht="40.5" customHeight="1" thickBot="1" x14ac:dyDescent="0.25">
      <c r="A19" s="84" t="s">
        <v>177</v>
      </c>
      <c r="B19" s="85" t="s">
        <v>184</v>
      </c>
      <c r="C19" s="90">
        <f t="shared" ref="C19:J19" si="2">+SUM(C14:C18)</f>
        <v>0</v>
      </c>
      <c r="D19" s="90">
        <f t="shared" si="2"/>
        <v>0</v>
      </c>
      <c r="E19" s="90">
        <f t="shared" si="2"/>
        <v>0</v>
      </c>
      <c r="F19" s="90">
        <f>+SUM(F14:F18)</f>
        <v>4417010</v>
      </c>
      <c r="G19" s="90">
        <f t="shared" si="2"/>
        <v>0</v>
      </c>
      <c r="H19" s="90">
        <f t="shared" si="2"/>
        <v>0</v>
      </c>
      <c r="I19" s="90">
        <f t="shared" si="2"/>
        <v>0</v>
      </c>
      <c r="J19" s="90">
        <f t="shared" si="2"/>
        <v>528699</v>
      </c>
      <c r="K19" s="90">
        <f t="shared" si="1"/>
        <v>4945709</v>
      </c>
      <c r="L19" s="90">
        <f>+SUM(L14:L18)</f>
        <v>0</v>
      </c>
      <c r="M19" s="90">
        <f t="shared" si="0"/>
        <v>4945709</v>
      </c>
    </row>
    <row r="20" spans="1:13" s="74" customFormat="1" ht="27.75" customHeight="1" thickBot="1" x14ac:dyDescent="0.25">
      <c r="A20" s="84"/>
      <c r="B20" s="88" t="s">
        <v>185</v>
      </c>
      <c r="C20" s="89"/>
      <c r="D20" s="89"/>
      <c r="E20" s="89"/>
      <c r="F20" s="89"/>
      <c r="G20" s="89"/>
      <c r="H20" s="89"/>
      <c r="I20" s="89"/>
      <c r="J20" s="89"/>
      <c r="K20" s="90">
        <f t="shared" si="1"/>
        <v>0</v>
      </c>
      <c r="L20" s="89"/>
      <c r="M20" s="90">
        <f t="shared" si="0"/>
        <v>0</v>
      </c>
    </row>
    <row r="21" spans="1:13" s="74" customFormat="1" ht="46.5" customHeight="1" thickBot="1" x14ac:dyDescent="0.25">
      <c r="A21" s="84" t="s">
        <v>186</v>
      </c>
      <c r="B21" s="88" t="s">
        <v>187</v>
      </c>
      <c r="C21" s="89"/>
      <c r="D21" s="89"/>
      <c r="E21" s="89"/>
      <c r="F21" s="89"/>
      <c r="G21" s="89"/>
      <c r="H21" s="89"/>
      <c r="I21" s="89"/>
      <c r="J21" s="89"/>
      <c r="K21" s="90">
        <f t="shared" si="1"/>
        <v>0</v>
      </c>
      <c r="L21" s="89"/>
      <c r="M21" s="90">
        <f t="shared" si="0"/>
        <v>0</v>
      </c>
    </row>
    <row r="22" spans="1:13" s="74" customFormat="1" ht="70.5" customHeight="1" thickBot="1" x14ac:dyDescent="0.25">
      <c r="A22" s="84" t="s">
        <v>188</v>
      </c>
      <c r="B22" s="88" t="s">
        <v>189</v>
      </c>
      <c r="C22" s="89"/>
      <c r="D22" s="89"/>
      <c r="E22" s="89"/>
      <c r="F22" s="89"/>
      <c r="G22" s="89"/>
      <c r="H22" s="89"/>
      <c r="I22" s="89"/>
      <c r="J22" s="89"/>
      <c r="K22" s="90">
        <f t="shared" si="1"/>
        <v>0</v>
      </c>
      <c r="L22" s="89"/>
      <c r="M22" s="90">
        <f t="shared" si="0"/>
        <v>0</v>
      </c>
    </row>
    <row r="23" spans="1:13" s="74" customFormat="1" ht="37.5" customHeight="1" thickBot="1" x14ac:dyDescent="0.25">
      <c r="A23" s="84"/>
      <c r="B23" s="88" t="s">
        <v>190</v>
      </c>
      <c r="C23" s="89"/>
      <c r="D23" s="89"/>
      <c r="E23" s="89"/>
      <c r="F23" s="89"/>
      <c r="G23" s="89"/>
      <c r="H23" s="89"/>
      <c r="I23" s="89"/>
      <c r="J23" s="89"/>
      <c r="K23" s="90">
        <f t="shared" si="1"/>
        <v>0</v>
      </c>
      <c r="L23" s="89"/>
      <c r="M23" s="90">
        <f t="shared" si="0"/>
        <v>0</v>
      </c>
    </row>
    <row r="24" spans="1:13" s="74" customFormat="1" ht="16.5" customHeight="1" thickBot="1" x14ac:dyDescent="0.25">
      <c r="A24" s="84"/>
      <c r="B24" s="88" t="s">
        <v>191</v>
      </c>
      <c r="C24" s="89"/>
      <c r="D24" s="89"/>
      <c r="E24" s="89"/>
      <c r="F24" s="89"/>
      <c r="G24" s="89"/>
      <c r="H24" s="89"/>
      <c r="I24" s="89"/>
      <c r="J24" s="89"/>
      <c r="K24" s="90">
        <f t="shared" si="1"/>
        <v>0</v>
      </c>
      <c r="L24" s="89"/>
      <c r="M24" s="90">
        <f t="shared" si="0"/>
        <v>0</v>
      </c>
    </row>
    <row r="25" spans="1:13" s="74" customFormat="1" ht="26.25" customHeight="1" thickBot="1" x14ac:dyDescent="0.25">
      <c r="A25" s="84" t="s">
        <v>192</v>
      </c>
      <c r="B25" s="91" t="s">
        <v>193</v>
      </c>
      <c r="C25" s="89"/>
      <c r="D25" s="89"/>
      <c r="E25" s="89"/>
      <c r="F25" s="89"/>
      <c r="G25" s="89"/>
      <c r="H25" s="89"/>
      <c r="I25" s="89"/>
      <c r="J25" s="92">
        <v>333234.40000000002</v>
      </c>
      <c r="K25" s="90">
        <f t="shared" si="1"/>
        <v>333234.40000000002</v>
      </c>
      <c r="L25" s="89"/>
      <c r="M25" s="90">
        <f t="shared" si="0"/>
        <v>333234.40000000002</v>
      </c>
    </row>
    <row r="26" spans="1:13" s="74" customFormat="1" ht="23.25" thickBot="1" x14ac:dyDescent="0.25">
      <c r="A26" s="84" t="s">
        <v>194</v>
      </c>
      <c r="B26" s="85" t="s">
        <v>195</v>
      </c>
      <c r="C26" s="89">
        <f t="shared" ref="C26:I26" si="3">+SUM(C19:C25)</f>
        <v>0</v>
      </c>
      <c r="D26" s="89">
        <f t="shared" si="3"/>
        <v>0</v>
      </c>
      <c r="E26" s="89">
        <f t="shared" si="3"/>
        <v>0</v>
      </c>
      <c r="F26" s="89">
        <f>+SUM(F19:F25)</f>
        <v>4417010</v>
      </c>
      <c r="G26" s="89">
        <f t="shared" si="3"/>
        <v>0</v>
      </c>
      <c r="H26" s="89">
        <f t="shared" si="3"/>
        <v>0</v>
      </c>
      <c r="I26" s="89">
        <f t="shared" si="3"/>
        <v>0</v>
      </c>
      <c r="J26" s="92">
        <f>+SUM(J19:J25)</f>
        <v>861933.4</v>
      </c>
      <c r="K26" s="90">
        <f>+SUM(C26:J26)</f>
        <v>5278943.4000000004</v>
      </c>
      <c r="L26" s="89">
        <f>+SUM(L19:L25)</f>
        <v>0</v>
      </c>
      <c r="M26" s="90">
        <f>+K26+L26</f>
        <v>5278943.4000000004</v>
      </c>
    </row>
    <row r="27" spans="1:13" s="74" customFormat="1" ht="25.5" customHeight="1" thickBot="1" x14ac:dyDescent="0.25">
      <c r="A27" s="84" t="s">
        <v>196</v>
      </c>
      <c r="B27" s="88" t="s">
        <v>197</v>
      </c>
      <c r="C27" s="89"/>
      <c r="D27" s="89"/>
      <c r="E27" s="89"/>
      <c r="F27" s="89"/>
      <c r="G27" s="89"/>
      <c r="H27" s="89"/>
      <c r="I27" s="89"/>
      <c r="J27" s="89"/>
      <c r="K27" s="90">
        <f t="shared" si="1"/>
        <v>0</v>
      </c>
      <c r="L27" s="89"/>
      <c r="M27" s="90">
        <f t="shared" si="0"/>
        <v>0</v>
      </c>
    </row>
    <row r="28" spans="1:13" s="74" customFormat="1" ht="25.5" customHeight="1" thickBot="1" x14ac:dyDescent="0.25">
      <c r="A28" s="84"/>
      <c r="B28" s="88" t="s">
        <v>198</v>
      </c>
      <c r="C28" s="89"/>
      <c r="D28" s="89"/>
      <c r="E28" s="89"/>
      <c r="F28" s="89"/>
      <c r="G28" s="89"/>
      <c r="H28" s="89"/>
      <c r="I28" s="89"/>
      <c r="J28" s="89"/>
      <c r="K28" s="90">
        <f t="shared" si="1"/>
        <v>0</v>
      </c>
      <c r="L28" s="89"/>
      <c r="M28" s="90">
        <f t="shared" si="0"/>
        <v>0</v>
      </c>
    </row>
    <row r="29" spans="1:13" s="74" customFormat="1" ht="27" customHeight="1" thickBot="1" x14ac:dyDescent="0.25">
      <c r="A29" s="84" t="s">
        <v>196</v>
      </c>
      <c r="B29" s="88" t="s">
        <v>199</v>
      </c>
      <c r="C29" s="89"/>
      <c r="D29" s="89"/>
      <c r="E29" s="89"/>
      <c r="F29" s="89"/>
      <c r="G29" s="89"/>
      <c r="H29" s="89"/>
      <c r="I29" s="89"/>
      <c r="J29" s="89"/>
      <c r="K29" s="90">
        <f t="shared" si="1"/>
        <v>0</v>
      </c>
      <c r="L29" s="89"/>
      <c r="M29" s="90">
        <f t="shared" si="0"/>
        <v>0</v>
      </c>
    </row>
    <row r="30" spans="1:13" s="74" customFormat="1" ht="23.25" customHeight="1" thickBot="1" x14ac:dyDescent="0.25">
      <c r="A30" s="84" t="s">
        <v>196</v>
      </c>
      <c r="B30" s="88" t="s">
        <v>200</v>
      </c>
      <c r="C30" s="89"/>
      <c r="D30" s="89"/>
      <c r="E30" s="89"/>
      <c r="F30" s="89"/>
      <c r="G30" s="89"/>
      <c r="H30" s="89"/>
      <c r="I30" s="89"/>
      <c r="J30" s="89"/>
      <c r="K30" s="90">
        <f t="shared" si="1"/>
        <v>0</v>
      </c>
      <c r="L30" s="89"/>
      <c r="M30" s="90">
        <f t="shared" si="0"/>
        <v>0</v>
      </c>
    </row>
    <row r="31" spans="1:13" s="74" customFormat="1" ht="27.75" customHeight="1" thickBot="1" x14ac:dyDescent="0.25">
      <c r="A31" s="84" t="s">
        <v>196</v>
      </c>
      <c r="B31" s="88" t="s">
        <v>201</v>
      </c>
      <c r="C31" s="89"/>
      <c r="D31" s="89"/>
      <c r="E31" s="89"/>
      <c r="F31" s="89"/>
      <c r="G31" s="89"/>
      <c r="H31" s="89"/>
      <c r="I31" s="89"/>
      <c r="J31" s="89"/>
      <c r="K31" s="90">
        <f t="shared" si="1"/>
        <v>0</v>
      </c>
      <c r="L31" s="89"/>
      <c r="M31" s="90">
        <f t="shared" si="0"/>
        <v>0</v>
      </c>
    </row>
    <row r="32" spans="1:13" s="74" customFormat="1" ht="25.5" customHeight="1" thickBot="1" x14ac:dyDescent="0.25">
      <c r="A32" s="84"/>
      <c r="B32" s="88" t="s">
        <v>202</v>
      </c>
      <c r="C32" s="89"/>
      <c r="D32" s="89"/>
      <c r="E32" s="89"/>
      <c r="F32" s="89"/>
      <c r="G32" s="89"/>
      <c r="H32" s="89"/>
      <c r="I32" s="89"/>
      <c r="J32" s="89"/>
      <c r="K32" s="90">
        <f t="shared" si="1"/>
        <v>0</v>
      </c>
      <c r="L32" s="89"/>
      <c r="M32" s="90">
        <f t="shared" si="0"/>
        <v>0</v>
      </c>
    </row>
    <row r="33" spans="1:13" s="74" customFormat="1" ht="35.25" customHeight="1" thickBot="1" x14ac:dyDescent="0.25">
      <c r="A33" s="84" t="s">
        <v>196</v>
      </c>
      <c r="B33" s="88" t="s">
        <v>203</v>
      </c>
      <c r="C33" s="89"/>
      <c r="D33" s="89"/>
      <c r="E33" s="89"/>
      <c r="F33" s="89"/>
      <c r="G33" s="89"/>
      <c r="H33" s="89"/>
      <c r="I33" s="89"/>
      <c r="J33" s="89"/>
      <c r="K33" s="90">
        <f t="shared" si="1"/>
        <v>0</v>
      </c>
      <c r="L33" s="89"/>
      <c r="M33" s="90">
        <f t="shared" si="0"/>
        <v>0</v>
      </c>
    </row>
    <row r="34" spans="1:13" s="74" customFormat="1" ht="27" customHeight="1" thickBot="1" x14ac:dyDescent="0.25">
      <c r="A34" s="84" t="s">
        <v>196</v>
      </c>
      <c r="B34" s="88" t="s">
        <v>204</v>
      </c>
      <c r="C34" s="89"/>
      <c r="D34" s="89"/>
      <c r="E34" s="89"/>
      <c r="F34" s="89"/>
      <c r="G34" s="89"/>
      <c r="H34" s="89"/>
      <c r="I34" s="89"/>
      <c r="J34" s="89">
        <v>-83281.942999999999</v>
      </c>
      <c r="K34" s="90">
        <f t="shared" si="1"/>
        <v>-83281.942999999999</v>
      </c>
      <c r="L34" s="89"/>
      <c r="M34" s="90">
        <f t="shared" si="0"/>
        <v>-83281.942999999999</v>
      </c>
    </row>
    <row r="35" spans="1:13" s="74" customFormat="1" ht="26.25" customHeight="1" thickBot="1" x14ac:dyDescent="0.25">
      <c r="A35" s="93"/>
      <c r="B35" s="94" t="s">
        <v>205</v>
      </c>
      <c r="C35" s="86">
        <f t="shared" ref="C35:J35" si="4">+C13+C26+SUM(C27:C34)</f>
        <v>1673838</v>
      </c>
      <c r="D35" s="86">
        <f t="shared" si="4"/>
        <v>0</v>
      </c>
      <c r="E35" s="86">
        <f t="shared" si="4"/>
        <v>0</v>
      </c>
      <c r="F35" s="86">
        <f t="shared" si="4"/>
        <v>8443674</v>
      </c>
      <c r="G35" s="86">
        <f t="shared" si="4"/>
        <v>0</v>
      </c>
      <c r="H35" s="86">
        <f t="shared" si="4"/>
        <v>0</v>
      </c>
      <c r="I35" s="86">
        <f t="shared" si="4"/>
        <v>0</v>
      </c>
      <c r="J35" s="86">
        <f t="shared" si="4"/>
        <v>3428771.4569999999</v>
      </c>
      <c r="K35" s="87">
        <f>+SUM(C35:J35)</f>
        <v>13546283.457</v>
      </c>
      <c r="L35" s="86">
        <f>+L13+L26+SUM(L27:L34)</f>
        <v>0</v>
      </c>
      <c r="M35" s="87">
        <f>+K35+L35</f>
        <v>13546283.457</v>
      </c>
    </row>
    <row r="36" spans="1:13" s="95" customFormat="1" ht="32.25" customHeight="1" thickBot="1" x14ac:dyDescent="0.25">
      <c r="A36" s="93"/>
      <c r="B36" s="94" t="s">
        <v>206</v>
      </c>
      <c r="C36" s="86">
        <f>C35</f>
        <v>1673838</v>
      </c>
      <c r="D36" s="86">
        <f t="shared" ref="D36:L36" si="5">D35</f>
        <v>0</v>
      </c>
      <c r="E36" s="86">
        <f t="shared" si="5"/>
        <v>0</v>
      </c>
      <c r="F36" s="86">
        <f>F35</f>
        <v>8443674</v>
      </c>
      <c r="G36" s="86">
        <f t="shared" si="5"/>
        <v>0</v>
      </c>
      <c r="H36" s="86">
        <f t="shared" si="5"/>
        <v>0</v>
      </c>
      <c r="I36" s="86">
        <f t="shared" si="5"/>
        <v>0</v>
      </c>
      <c r="J36" s="86">
        <f>J35</f>
        <v>3428771.4569999999</v>
      </c>
      <c r="K36" s="87">
        <f>+SUM(C36:J36)</f>
        <v>13546283.457</v>
      </c>
      <c r="L36" s="86">
        <f t="shared" si="5"/>
        <v>0</v>
      </c>
      <c r="M36" s="87">
        <f>+K36+L36</f>
        <v>13546283.457</v>
      </c>
    </row>
    <row r="37" spans="1:13" s="74" customFormat="1" ht="39.75" customHeight="1" thickBot="1" x14ac:dyDescent="0.25">
      <c r="A37" s="84" t="s">
        <v>177</v>
      </c>
      <c r="B37" s="88" t="s">
        <v>178</v>
      </c>
      <c r="C37" s="89"/>
      <c r="D37" s="89"/>
      <c r="E37" s="89"/>
      <c r="F37" s="89"/>
      <c r="G37" s="89"/>
      <c r="H37" s="89"/>
      <c r="I37" s="89"/>
      <c r="J37" s="89"/>
      <c r="K37" s="90">
        <f t="shared" ref="K37:K57" si="6">+SUM(C37:J37)</f>
        <v>0</v>
      </c>
      <c r="L37" s="89"/>
      <c r="M37" s="90">
        <f>+K37+L37</f>
        <v>0</v>
      </c>
    </row>
    <row r="38" spans="1:13" s="74" customFormat="1" ht="34.5" customHeight="1" thickBot="1" x14ac:dyDescent="0.25">
      <c r="A38" s="84" t="s">
        <v>177</v>
      </c>
      <c r="B38" s="88" t="s">
        <v>179</v>
      </c>
      <c r="C38" s="89"/>
      <c r="D38" s="89"/>
      <c r="E38" s="89"/>
      <c r="F38" s="89"/>
      <c r="G38" s="89"/>
      <c r="H38" s="89"/>
      <c r="I38" s="89"/>
      <c r="J38" s="89"/>
      <c r="K38" s="90">
        <f t="shared" si="6"/>
        <v>0</v>
      </c>
      <c r="L38" s="89"/>
      <c r="M38" s="90">
        <f t="shared" ref="M38:M57" si="7">+K38+L38</f>
        <v>0</v>
      </c>
    </row>
    <row r="39" spans="1:13" s="74" customFormat="1" ht="51.75" customHeight="1" thickBot="1" x14ac:dyDescent="0.25">
      <c r="A39" s="84" t="s">
        <v>177</v>
      </c>
      <c r="B39" s="88" t="s">
        <v>180</v>
      </c>
      <c r="C39" s="89"/>
      <c r="D39" s="89"/>
      <c r="E39" s="89"/>
      <c r="F39" s="89"/>
      <c r="G39" s="89"/>
      <c r="H39" s="89"/>
      <c r="I39" s="89"/>
      <c r="J39" s="89"/>
      <c r="K39" s="90">
        <f t="shared" si="6"/>
        <v>0</v>
      </c>
      <c r="L39" s="89"/>
      <c r="M39" s="90">
        <f t="shared" si="7"/>
        <v>0</v>
      </c>
    </row>
    <row r="40" spans="1:13" s="74" customFormat="1" ht="29.25" customHeight="1" thickBot="1" x14ac:dyDescent="0.25">
      <c r="A40" s="84" t="s">
        <v>181</v>
      </c>
      <c r="B40" s="88" t="s">
        <v>182</v>
      </c>
      <c r="C40" s="89"/>
      <c r="D40" s="89"/>
      <c r="E40" s="89"/>
      <c r="F40" s="89"/>
      <c r="G40" s="89"/>
      <c r="H40" s="89"/>
      <c r="I40" s="89"/>
      <c r="J40" s="89"/>
      <c r="K40" s="90">
        <f t="shared" si="6"/>
        <v>0</v>
      </c>
      <c r="L40" s="89"/>
      <c r="M40" s="90">
        <f t="shared" si="7"/>
        <v>0</v>
      </c>
    </row>
    <row r="41" spans="1:13" s="74" customFormat="1" ht="29.25" customHeight="1" thickBot="1" x14ac:dyDescent="0.25">
      <c r="A41" s="84" t="s">
        <v>177</v>
      </c>
      <c r="B41" s="88" t="s">
        <v>183</v>
      </c>
      <c r="C41" s="89"/>
      <c r="D41" s="89"/>
      <c r="E41" s="89"/>
      <c r="F41" s="89"/>
      <c r="G41" s="89"/>
      <c r="H41" s="89"/>
      <c r="I41" s="89"/>
      <c r="J41" s="89"/>
      <c r="K41" s="90">
        <f t="shared" si="6"/>
        <v>0</v>
      </c>
      <c r="L41" s="89"/>
      <c r="M41" s="90">
        <f t="shared" si="7"/>
        <v>0</v>
      </c>
    </row>
    <row r="42" spans="1:13" s="74" customFormat="1" ht="40.5" customHeight="1" thickBot="1" x14ac:dyDescent="0.25">
      <c r="A42" s="84" t="s">
        <v>177</v>
      </c>
      <c r="B42" s="85" t="s">
        <v>184</v>
      </c>
      <c r="C42" s="90">
        <f t="shared" ref="C42:J42" si="8">+SUM(C37:C41)</f>
        <v>0</v>
      </c>
      <c r="D42" s="90">
        <f t="shared" si="8"/>
        <v>0</v>
      </c>
      <c r="E42" s="90">
        <f t="shared" si="8"/>
        <v>0</v>
      </c>
      <c r="F42" s="90">
        <f>+SUM(F37:F41)</f>
        <v>0</v>
      </c>
      <c r="G42" s="90">
        <f t="shared" si="8"/>
        <v>0</v>
      </c>
      <c r="H42" s="90">
        <f t="shared" si="8"/>
        <v>0</v>
      </c>
      <c r="I42" s="90">
        <f t="shared" si="8"/>
        <v>0</v>
      </c>
      <c r="J42" s="90">
        <f t="shared" si="8"/>
        <v>0</v>
      </c>
      <c r="K42" s="90">
        <f t="shared" si="6"/>
        <v>0</v>
      </c>
      <c r="L42" s="90">
        <f>+SUM(L37:L41)</f>
        <v>0</v>
      </c>
      <c r="M42" s="90">
        <f t="shared" si="7"/>
        <v>0</v>
      </c>
    </row>
    <row r="43" spans="1:13" s="74" customFormat="1" ht="27.75" customHeight="1" thickBot="1" x14ac:dyDescent="0.25">
      <c r="A43" s="84"/>
      <c r="B43" s="88" t="s">
        <v>185</v>
      </c>
      <c r="C43" s="89"/>
      <c r="D43" s="89"/>
      <c r="E43" s="89"/>
      <c r="F43" s="89"/>
      <c r="G43" s="89"/>
      <c r="H43" s="89"/>
      <c r="I43" s="89"/>
      <c r="J43" s="89"/>
      <c r="K43" s="90">
        <f t="shared" si="6"/>
        <v>0</v>
      </c>
      <c r="L43" s="89"/>
      <c r="M43" s="90">
        <f t="shared" si="7"/>
        <v>0</v>
      </c>
    </row>
    <row r="44" spans="1:13" s="74" customFormat="1" ht="56.25" customHeight="1" thickBot="1" x14ac:dyDescent="0.25">
      <c r="A44" s="84" t="s">
        <v>186</v>
      </c>
      <c r="B44" s="88" t="s">
        <v>187</v>
      </c>
      <c r="C44" s="89"/>
      <c r="D44" s="89"/>
      <c r="E44" s="89"/>
      <c r="F44" s="89"/>
      <c r="G44" s="89"/>
      <c r="H44" s="89"/>
      <c r="I44" s="89"/>
      <c r="J44" s="89"/>
      <c r="K44" s="90">
        <f t="shared" si="6"/>
        <v>0</v>
      </c>
      <c r="L44" s="89"/>
      <c r="M44" s="90">
        <f t="shared" si="7"/>
        <v>0</v>
      </c>
    </row>
    <row r="45" spans="1:13" s="74" customFormat="1" ht="70.5" customHeight="1" thickBot="1" x14ac:dyDescent="0.25">
      <c r="A45" s="84" t="s">
        <v>188</v>
      </c>
      <c r="B45" s="88" t="s">
        <v>189</v>
      </c>
      <c r="C45" s="89"/>
      <c r="D45" s="89"/>
      <c r="E45" s="89"/>
      <c r="F45" s="89"/>
      <c r="G45" s="89"/>
      <c r="H45" s="89"/>
      <c r="I45" s="89"/>
      <c r="J45" s="89"/>
      <c r="K45" s="90">
        <f t="shared" si="6"/>
        <v>0</v>
      </c>
      <c r="L45" s="89"/>
      <c r="M45" s="90">
        <f t="shared" si="7"/>
        <v>0</v>
      </c>
    </row>
    <row r="46" spans="1:13" s="74" customFormat="1" ht="37.5" customHeight="1" thickBot="1" x14ac:dyDescent="0.25">
      <c r="A46" s="96"/>
      <c r="B46" s="88" t="s">
        <v>190</v>
      </c>
      <c r="C46" s="89"/>
      <c r="D46" s="89"/>
      <c r="E46" s="89"/>
      <c r="F46" s="89">
        <v>-448248</v>
      </c>
      <c r="G46" s="89"/>
      <c r="H46" s="89"/>
      <c r="I46" s="89"/>
      <c r="J46" s="89">
        <v>448248</v>
      </c>
      <c r="K46" s="90"/>
      <c r="L46" s="89"/>
      <c r="M46" s="90"/>
    </row>
    <row r="47" spans="1:13" s="74" customFormat="1" thickBot="1" x14ac:dyDescent="0.25">
      <c r="A47" s="96"/>
      <c r="B47" s="88" t="s">
        <v>191</v>
      </c>
      <c r="C47" s="89"/>
      <c r="D47" s="89"/>
      <c r="E47" s="89"/>
      <c r="F47" s="89"/>
      <c r="G47" s="89"/>
      <c r="H47" s="89"/>
      <c r="I47" s="89"/>
      <c r="J47" s="89"/>
      <c r="K47" s="90">
        <f t="shared" si="6"/>
        <v>0</v>
      </c>
      <c r="L47" s="89"/>
      <c r="M47" s="90">
        <f t="shared" si="7"/>
        <v>0</v>
      </c>
    </row>
    <row r="48" spans="1:13" s="74" customFormat="1" ht="26.25" customHeight="1" thickBot="1" x14ac:dyDescent="0.25">
      <c r="A48" s="84" t="s">
        <v>192</v>
      </c>
      <c r="B48" s="91" t="s">
        <v>193</v>
      </c>
      <c r="C48" s="89"/>
      <c r="D48" s="89"/>
      <c r="E48" s="89"/>
      <c r="F48" s="89"/>
      <c r="G48" s="89"/>
      <c r="H48" s="89"/>
      <c r="I48" s="89"/>
      <c r="J48" s="92">
        <v>1120463</v>
      </c>
      <c r="K48" s="90">
        <f t="shared" si="6"/>
        <v>1120463</v>
      </c>
      <c r="L48" s="89"/>
      <c r="M48" s="90">
        <f t="shared" si="7"/>
        <v>1120463</v>
      </c>
    </row>
    <row r="49" spans="1:13" s="74" customFormat="1" ht="23.25" thickBot="1" x14ac:dyDescent="0.25">
      <c r="A49" s="84" t="s">
        <v>194</v>
      </c>
      <c r="B49" s="85" t="s">
        <v>195</v>
      </c>
      <c r="C49" s="89">
        <f t="shared" ref="C49:I49" si="9">+SUM(C42:C48)</f>
        <v>0</v>
      </c>
      <c r="D49" s="89">
        <f t="shared" si="9"/>
        <v>0</v>
      </c>
      <c r="E49" s="89">
        <f t="shared" si="9"/>
        <v>0</v>
      </c>
      <c r="F49" s="89">
        <f>+SUM(F42:F48)</f>
        <v>-448248</v>
      </c>
      <c r="G49" s="89">
        <f t="shared" si="9"/>
        <v>0</v>
      </c>
      <c r="H49" s="89">
        <f t="shared" si="9"/>
        <v>0</v>
      </c>
      <c r="I49" s="89">
        <f t="shared" si="9"/>
        <v>0</v>
      </c>
      <c r="J49" s="92">
        <f>+SUM(J42:J48)</f>
        <v>1568711</v>
      </c>
      <c r="K49" s="90">
        <f>+SUM(C49:J49)</f>
        <v>1120463</v>
      </c>
      <c r="L49" s="89">
        <f>+SUM(L42:L48)</f>
        <v>0</v>
      </c>
      <c r="M49" s="90">
        <f>+K49+L49</f>
        <v>1120463</v>
      </c>
    </row>
    <row r="50" spans="1:13" s="74" customFormat="1" ht="25.5" customHeight="1" thickBot="1" x14ac:dyDescent="0.25">
      <c r="A50" s="84" t="s">
        <v>196</v>
      </c>
      <c r="B50" s="88" t="s">
        <v>197</v>
      </c>
      <c r="C50" s="89"/>
      <c r="D50" s="89"/>
      <c r="E50" s="89"/>
      <c r="F50" s="89"/>
      <c r="G50" s="89"/>
      <c r="H50" s="89"/>
      <c r="I50" s="89"/>
      <c r="J50" s="89"/>
      <c r="K50" s="90">
        <f t="shared" si="6"/>
        <v>0</v>
      </c>
      <c r="L50" s="89"/>
      <c r="M50" s="90">
        <f t="shared" si="7"/>
        <v>0</v>
      </c>
    </row>
    <row r="51" spans="1:13" s="74" customFormat="1" ht="25.5" customHeight="1" thickBot="1" x14ac:dyDescent="0.25">
      <c r="A51" s="84"/>
      <c r="B51" s="88" t="s">
        <v>198</v>
      </c>
      <c r="C51" s="89"/>
      <c r="D51" s="89"/>
      <c r="E51" s="89"/>
      <c r="F51" s="89"/>
      <c r="G51" s="89"/>
      <c r="H51" s="89"/>
      <c r="I51" s="89"/>
      <c r="J51" s="89"/>
      <c r="K51" s="90">
        <f t="shared" si="6"/>
        <v>0</v>
      </c>
      <c r="L51" s="89"/>
      <c r="M51" s="90">
        <f t="shared" si="7"/>
        <v>0</v>
      </c>
    </row>
    <row r="52" spans="1:13" s="74" customFormat="1" ht="27" customHeight="1" thickBot="1" x14ac:dyDescent="0.25">
      <c r="A52" s="84" t="s">
        <v>196</v>
      </c>
      <c r="B52" s="88" t="s">
        <v>199</v>
      </c>
      <c r="C52" s="89"/>
      <c r="D52" s="89"/>
      <c r="E52" s="89"/>
      <c r="F52" s="89"/>
      <c r="G52" s="89"/>
      <c r="H52" s="89"/>
      <c r="I52" s="89"/>
      <c r="J52" s="89"/>
      <c r="K52" s="90">
        <f t="shared" si="6"/>
        <v>0</v>
      </c>
      <c r="L52" s="89"/>
      <c r="M52" s="90">
        <f t="shared" si="7"/>
        <v>0</v>
      </c>
    </row>
    <row r="53" spans="1:13" s="74" customFormat="1" ht="23.25" customHeight="1" thickBot="1" x14ac:dyDescent="0.25">
      <c r="A53" s="84" t="s">
        <v>196</v>
      </c>
      <c r="B53" s="88" t="s">
        <v>200</v>
      </c>
      <c r="C53" s="89"/>
      <c r="D53" s="89"/>
      <c r="E53" s="89"/>
      <c r="F53" s="89"/>
      <c r="G53" s="89"/>
      <c r="H53" s="89"/>
      <c r="I53" s="89"/>
      <c r="J53" s="89"/>
      <c r="K53" s="90">
        <f t="shared" si="6"/>
        <v>0</v>
      </c>
      <c r="L53" s="89"/>
      <c r="M53" s="90">
        <f t="shared" si="7"/>
        <v>0</v>
      </c>
    </row>
    <row r="54" spans="1:13" s="74" customFormat="1" ht="27.75" customHeight="1" thickBot="1" x14ac:dyDescent="0.25">
      <c r="A54" s="84" t="s">
        <v>196</v>
      </c>
      <c r="B54" s="88" t="s">
        <v>201</v>
      </c>
      <c r="C54" s="89"/>
      <c r="D54" s="89"/>
      <c r="E54" s="89"/>
      <c r="F54" s="89"/>
      <c r="G54" s="89"/>
      <c r="H54" s="89"/>
      <c r="I54" s="89"/>
      <c r="J54" s="89"/>
      <c r="K54" s="90">
        <f t="shared" si="6"/>
        <v>0</v>
      </c>
      <c r="L54" s="89"/>
      <c r="M54" s="90">
        <f t="shared" si="7"/>
        <v>0</v>
      </c>
    </row>
    <row r="55" spans="1:13" s="74" customFormat="1" ht="25.5" customHeight="1" thickBot="1" x14ac:dyDescent="0.25">
      <c r="A55" s="84"/>
      <c r="B55" s="88" t="s">
        <v>202</v>
      </c>
      <c r="C55" s="89"/>
      <c r="D55" s="89"/>
      <c r="E55" s="89"/>
      <c r="F55" s="89"/>
      <c r="G55" s="89"/>
      <c r="H55" s="89"/>
      <c r="I55" s="89"/>
      <c r="J55" s="89"/>
      <c r="K55" s="90">
        <f t="shared" si="6"/>
        <v>0</v>
      </c>
      <c r="L55" s="89"/>
      <c r="M55" s="90">
        <f t="shared" si="7"/>
        <v>0</v>
      </c>
    </row>
    <row r="56" spans="1:13" s="74" customFormat="1" ht="35.25" customHeight="1" thickBot="1" x14ac:dyDescent="0.25">
      <c r="A56" s="84" t="s">
        <v>196</v>
      </c>
      <c r="B56" s="88" t="s">
        <v>203</v>
      </c>
      <c r="C56" s="89"/>
      <c r="D56" s="89"/>
      <c r="E56" s="89"/>
      <c r="F56" s="89"/>
      <c r="G56" s="89"/>
      <c r="H56" s="89"/>
      <c r="I56" s="89"/>
      <c r="J56" s="89"/>
      <c r="K56" s="90">
        <f t="shared" si="6"/>
        <v>0</v>
      </c>
      <c r="L56" s="89"/>
      <c r="M56" s="90">
        <f t="shared" si="7"/>
        <v>0</v>
      </c>
    </row>
    <row r="57" spans="1:13" s="74" customFormat="1" ht="27" customHeight="1" thickBot="1" x14ac:dyDescent="0.25">
      <c r="A57" s="84" t="s">
        <v>196</v>
      </c>
      <c r="B57" s="88" t="s">
        <v>204</v>
      </c>
      <c r="C57" s="89"/>
      <c r="D57" s="89"/>
      <c r="E57" s="89"/>
      <c r="F57" s="89"/>
      <c r="G57" s="89"/>
      <c r="H57" s="89"/>
      <c r="I57" s="89"/>
      <c r="J57" s="89">
        <v>-249924.5</v>
      </c>
      <c r="K57" s="90">
        <f t="shared" si="6"/>
        <v>-249924.5</v>
      </c>
      <c r="L57" s="89"/>
      <c r="M57" s="90">
        <f t="shared" si="7"/>
        <v>-249924.5</v>
      </c>
    </row>
    <row r="58" spans="1:13" s="74" customFormat="1" ht="20.25" customHeight="1" thickBot="1" x14ac:dyDescent="0.25">
      <c r="A58" s="84"/>
      <c r="B58" s="97" t="s">
        <v>207</v>
      </c>
      <c r="C58" s="89">
        <f t="shared" ref="C58:I58" si="10">+C36+C49+SUM(C50:C57)</f>
        <v>1673838</v>
      </c>
      <c r="D58" s="89">
        <f t="shared" si="10"/>
        <v>0</v>
      </c>
      <c r="E58" s="89">
        <f t="shared" si="10"/>
        <v>0</v>
      </c>
      <c r="F58" s="89">
        <f>+F36+F49+SUM(F50:F57)</f>
        <v>7995426</v>
      </c>
      <c r="G58" s="89">
        <f t="shared" si="10"/>
        <v>0</v>
      </c>
      <c r="H58" s="89">
        <f t="shared" si="10"/>
        <v>0</v>
      </c>
      <c r="I58" s="89">
        <f t="shared" si="10"/>
        <v>0</v>
      </c>
      <c r="J58" s="98">
        <f>+J36+J49+SUM(J50:J57)</f>
        <v>4747557.9570000004</v>
      </c>
      <c r="K58" s="90">
        <f>+SUM(C58:J58)</f>
        <v>14416821.957</v>
      </c>
      <c r="L58" s="89">
        <f>+L35+L49+SUM(L50:L57)</f>
        <v>0</v>
      </c>
      <c r="M58" s="90">
        <f>+K58+L58</f>
        <v>14416821.957</v>
      </c>
    </row>
    <row r="59" spans="1:13" s="74" customFormat="1" x14ac:dyDescent="0.2">
      <c r="A59" s="99"/>
      <c r="B59" s="100"/>
      <c r="C59" s="101"/>
      <c r="D59" s="101"/>
      <c r="E59" s="101"/>
      <c r="F59" s="101"/>
      <c r="G59" s="101"/>
      <c r="H59" s="101"/>
      <c r="I59" s="101"/>
      <c r="J59" s="102"/>
      <c r="K59" s="103"/>
      <c r="L59" s="101"/>
      <c r="M59" s="104"/>
    </row>
    <row r="60" spans="1:13" s="74" customFormat="1" x14ac:dyDescent="0.2">
      <c r="A60" s="99"/>
      <c r="B60" s="105"/>
      <c r="C60" s="101"/>
      <c r="D60" s="101"/>
      <c r="E60" s="101"/>
      <c r="F60" s="101"/>
      <c r="G60" s="101"/>
      <c r="H60" s="101"/>
      <c r="I60" s="101"/>
      <c r="J60" s="102"/>
      <c r="K60" s="103"/>
      <c r="L60" s="101"/>
      <c r="M60" s="104"/>
    </row>
    <row r="61" spans="1:13" s="74" customFormat="1" x14ac:dyDescent="0.2">
      <c r="B61" s="106" t="s">
        <v>60</v>
      </c>
    </row>
    <row r="62" spans="1:13" s="74" customFormat="1" ht="12.75" x14ac:dyDescent="0.2">
      <c r="B62" s="107"/>
    </row>
    <row r="63" spans="1:13" s="74" customFormat="1" x14ac:dyDescent="0.2">
      <c r="B63" s="106" t="s">
        <v>61</v>
      </c>
    </row>
  </sheetData>
  <mergeCells count="13">
    <mergeCell ref="I10:I11"/>
    <mergeCell ref="J10:J11"/>
    <mergeCell ref="K10:K11"/>
    <mergeCell ref="L10:L11"/>
    <mergeCell ref="M10:M11"/>
    <mergeCell ref="B8:H8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с переоц09</vt:lpstr>
      <vt:lpstr>Ф2 09</vt:lpstr>
      <vt:lpstr>Ф3 09</vt:lpstr>
      <vt:lpstr>Ф4 09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r.yaeva</dc:creator>
  <cp:lastModifiedBy>r.yaeva</cp:lastModifiedBy>
  <dcterms:created xsi:type="dcterms:W3CDTF">2013-10-25T13:43:45Z</dcterms:created>
  <dcterms:modified xsi:type="dcterms:W3CDTF">2013-10-29T04:31:48Z</dcterms:modified>
</cp:coreProperties>
</file>