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78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<sst xmlns="http://schemas.openxmlformats.org/spreadsheetml/2006/main" count="154" uniqueCount="107">
  <si>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</si>
  <si>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</si>
  <si>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</si>
  <si>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</si>
  <si>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</si>
  <si>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</si>
  <si>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</si>
  <si>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</si>
  <si>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</si>
  <si>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</si>
  <si>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</si>
  <si>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</si>
  <si>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</si>
  <si>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</si>
  <si>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</si>
  <si>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</si>
  <si>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</si>
  <si>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</si>
  <si>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</si>
  <si>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</si>
  <si>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</si>
  <si>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</si>
  <si>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</si>
  <si>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</si>
  <si>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5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</si>
  <si>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</si>
  <si>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</si>
  <si>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</si>
  <si>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</si>
  <si>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</si>
  <si>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</si>
  <si>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</si>
  <si>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</si>
  <si>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</si>
  <si>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</si>
  <si>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</si>
  <si>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</si>
  <si>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</si>
  <si>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</si>
  <si>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</si>
  <si>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</si>
  <si>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</si>
  <si>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</si>
  <si>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Денежные средства, ограниченные в использовании</t>
  </si>
  <si>
    <t>Денежные средства и их эквиваленты</t>
  </si>
  <si>
    <t>Накопленный убыток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</si>
  <si>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</si>
  <si>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</si>
  <si>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</si>
  <si>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</si>
  <si>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Уставный  капитал</t>
  </si>
  <si>
    <t>Пересчитанное сальдо на 01.01.2021г.</t>
  </si>
  <si>
    <t>Изменения в краткосрочных активах</t>
  </si>
  <si>
    <t>Главный бухгалтер Кульмагамбетова А.А. _______________</t>
  </si>
  <si>
    <t>Прочие</t>
  </si>
  <si>
    <t>Торговая и прочая дебиторская задолженность</t>
  </si>
  <si>
    <t>Торговая и прочая кредиторская  задолженность</t>
  </si>
  <si>
    <t>Остаток на 01.01.2021 года</t>
  </si>
  <si>
    <t>Остаток на 01.01.2022 г.</t>
  </si>
  <si>
    <t>Пересчитанное сальдо на 01.01.2022г.</t>
  </si>
  <si>
    <t xml:space="preserve">Права на недропользование </t>
  </si>
  <si>
    <t>Товарно-материальные запасы</t>
  </si>
  <si>
    <t xml:space="preserve">Итого </t>
  </si>
  <si>
    <t>Акционерный  капитал</t>
  </si>
  <si>
    <t xml:space="preserve"> КАПИТАЛ</t>
  </si>
  <si>
    <t>ИТОГО  КАПИТАЛ</t>
  </si>
  <si>
    <t>Займы полученные</t>
  </si>
  <si>
    <t>Оценочные обязательства</t>
  </si>
  <si>
    <t>Краткосрочные обязательства</t>
  </si>
  <si>
    <t>Обязательства по вознаграждениям работникам</t>
  </si>
  <si>
    <t>ИТОГО   КАПИТАЛ И ОБЯЗАТЕЛЬСТВА</t>
  </si>
  <si>
    <t>Нематериальные активы</t>
  </si>
  <si>
    <t>Выручка</t>
  </si>
  <si>
    <t>Себестоимость реализации</t>
  </si>
  <si>
    <t>Валовая прибыль</t>
  </si>
  <si>
    <t>Прочие операционные расходы</t>
  </si>
  <si>
    <t>Прочие операционные доходы</t>
  </si>
  <si>
    <t>Расходы по реализации</t>
  </si>
  <si>
    <t>Погашение займов полученных</t>
  </si>
  <si>
    <t>Изменение торговой и прочей дебиторской задолженности</t>
  </si>
  <si>
    <t>Изменение задолженности по прочим налогам</t>
  </si>
  <si>
    <t>Приобретение основных средств и нематериальных активов</t>
  </si>
  <si>
    <t>закончившийся на 30 сентября 2022 года</t>
  </si>
  <si>
    <t>по состоянию 30 сентября  2022 года</t>
  </si>
  <si>
    <t>за период,закончившийся 30 сентября 2022г.</t>
  </si>
  <si>
    <t>Генеральный директор Шевченко Д.П. ________________</t>
  </si>
  <si>
    <t>Остаток на 30.09.2022 г.</t>
  </si>
  <si>
    <t>Остаток на  30.09. 2021 г.</t>
  </si>
  <si>
    <t>Амортизация  основных средств  и НМА</t>
  </si>
  <si>
    <t>Изменения в запасах</t>
  </si>
  <si>
    <t>Движение денежных средств по финансовой деятельности</t>
  </si>
  <si>
    <t>Поступление займов</t>
  </si>
  <si>
    <t>7</t>
  </si>
  <si>
    <t>Прочие краткосрочные активы</t>
  </si>
  <si>
    <t>Прочие краткосрочные обязательства</t>
  </si>
  <si>
    <t xml:space="preserve">Промежуточный бухгалтерский баланс (неаудированный) </t>
  </si>
  <si>
    <t>Долгосрочные активы</t>
  </si>
  <si>
    <t>Краткосрочные активы</t>
  </si>
  <si>
    <t>Непокрытый убыток</t>
  </si>
  <si>
    <t xml:space="preserve">Промежуточный отчет о прибыли или убытке и прочем совокупном доходе за период, </t>
  </si>
  <si>
    <t>Промежуточный  отчет об изменении в капитале,</t>
  </si>
  <si>
    <t xml:space="preserve">Промежуточный отчет о движении денежных средств за период, </t>
  </si>
  <si>
    <t>2021г.</t>
  </si>
  <si>
    <t>2022г.</t>
  </si>
  <si>
    <t>За 9 месяцев , закончившихся            30 сентября</t>
  </si>
  <si>
    <t>За 9 месяцев , закончившихся               30 сентября</t>
  </si>
  <si>
    <t>За 3 месяца , закончившихся            30 сентября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</si>
</sst>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  <numFmt numFmtId="207" formatCode="#,##0_р_.;\(#,##0\)_р_."/>
  </numFmts>
  <fonts count="8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2" fillId="21" borderId="3">
      <alignment horizontal="right"/>
      <protection/>
    </xf>
    <xf numFmtId="181" fontId="12" fillId="21" borderId="4">
      <alignment horizontal="right"/>
      <protection/>
    </xf>
    <xf numFmtId="181" fontId="12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6" fillId="30" borderId="6" applyNumberFormat="0" applyAlignment="0" applyProtection="0"/>
    <xf numFmtId="0" fontId="57" fillId="31" borderId="7" applyNumberFormat="0" applyAlignment="0" applyProtection="0"/>
    <xf numFmtId="0" fontId="58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5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2" fontId="55" fillId="0" borderId="0" xfId="85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1" fillId="0" borderId="0" xfId="85" applyNumberFormat="1" applyFont="1" applyBorder="1" applyAlignment="1">
      <alignment wrapText="1"/>
    </xf>
    <xf numFmtId="192" fontId="71" fillId="0" borderId="0" xfId="85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/>
    </xf>
    <xf numFmtId="192" fontId="19" fillId="0" borderId="0" xfId="0" applyNumberFormat="1" applyFont="1" applyAlignment="1">
      <alignment/>
    </xf>
    <xf numFmtId="192" fontId="1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7" fillId="0" borderId="0" xfId="46" applyFont="1" applyBorder="1" applyAlignment="1">
      <alignment/>
      <protection/>
    </xf>
    <xf numFmtId="43" fontId="18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37" borderId="0" xfId="0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1" fontId="72" fillId="0" borderId="0" xfId="85" applyNumberFormat="1" applyFont="1" applyBorder="1" applyAlignment="1">
      <alignment wrapText="1"/>
    </xf>
    <xf numFmtId="0" fontId="8" fillId="0" borderId="0" xfId="46" applyFont="1">
      <alignment/>
      <protection/>
    </xf>
    <xf numFmtId="0" fontId="22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85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1" fontId="73" fillId="0" borderId="0" xfId="85" applyNumberFormat="1" applyFont="1" applyBorder="1" applyAlignment="1">
      <alignment wrapText="1"/>
    </xf>
    <xf numFmtId="194" fontId="4" fillId="0" borderId="0" xfId="46" applyNumberFormat="1" applyFont="1">
      <alignment/>
      <protection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4" fontId="10" fillId="0" borderId="3" xfId="85" applyNumberFormat="1" applyFont="1" applyFill="1" applyBorder="1" applyAlignment="1">
      <alignment horizontal="right" wrapText="1"/>
    </xf>
    <xf numFmtId="194" fontId="7" fillId="0" borderId="3" xfId="85" applyNumberFormat="1" applyFont="1" applyFill="1" applyBorder="1" applyAlignment="1">
      <alignment horizontal="right"/>
    </xf>
    <xf numFmtId="194" fontId="10" fillId="0" borderId="3" xfId="85" applyNumberFormat="1" applyFont="1" applyFill="1" applyBorder="1" applyAlignment="1">
      <alignment horizontal="right"/>
    </xf>
    <xf numFmtId="194" fontId="8" fillId="0" borderId="3" xfId="85" applyNumberFormat="1" applyFont="1" applyFill="1" applyBorder="1" applyAlignment="1">
      <alignment horizontal="right"/>
    </xf>
    <xf numFmtId="194" fontId="9" fillId="0" borderId="3" xfId="85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14" fontId="20" fillId="0" borderId="3" xfId="0" applyNumberFormat="1" applyFont="1" applyFill="1" applyBorder="1" applyAlignment="1">
      <alignment horizontal="center"/>
    </xf>
    <xf numFmtId="14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/>
    </xf>
    <xf numFmtId="179" fontId="20" fillId="0" borderId="3" xfId="85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194" fontId="20" fillId="0" borderId="3" xfId="85" applyNumberFormat="1" applyFont="1" applyFill="1" applyBorder="1" applyAlignment="1">
      <alignment horizontal="center"/>
    </xf>
    <xf numFmtId="192" fontId="20" fillId="0" borderId="3" xfId="85" applyNumberFormat="1" applyFont="1" applyFill="1" applyBorder="1" applyAlignment="1">
      <alignment horizontal="center"/>
    </xf>
    <xf numFmtId="194" fontId="18" fillId="0" borderId="3" xfId="85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4" fontId="21" fillId="0" borderId="3" xfId="85" applyNumberFormat="1" applyFont="1" applyFill="1" applyBorder="1" applyAlignment="1">
      <alignment horizontal="center"/>
    </xf>
    <xf numFmtId="192" fontId="21" fillId="0" borderId="3" xfId="85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left" wrapText="1"/>
    </xf>
    <xf numFmtId="2" fontId="20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4" fontId="8" fillId="0" borderId="3" xfId="85" applyNumberFormat="1" applyFont="1" applyBorder="1" applyAlignment="1">
      <alignment horizontal="right" wrapText="1"/>
    </xf>
    <xf numFmtId="194" fontId="6" fillId="0" borderId="3" xfId="85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94" fontId="7" fillId="0" borderId="3" xfId="85" applyNumberFormat="1" applyFont="1" applyFill="1" applyBorder="1" applyAlignment="1">
      <alignment horizontal="center"/>
    </xf>
    <xf numFmtId="194" fontId="4" fillId="0" borderId="0" xfId="0" applyNumberFormat="1" applyFont="1" applyAlignment="1">
      <alignment/>
    </xf>
    <xf numFmtId="0" fontId="7" fillId="0" borderId="3" xfId="46" applyFont="1" applyFill="1" applyBorder="1" applyAlignment="1">
      <alignment horizontal="center"/>
      <protection/>
    </xf>
    <xf numFmtId="0" fontId="74" fillId="0" borderId="0" xfId="46" applyFont="1">
      <alignment/>
      <protection/>
    </xf>
    <xf numFmtId="194" fontId="75" fillId="0" borderId="0" xfId="46" applyNumberFormat="1" applyFont="1">
      <alignment/>
      <protection/>
    </xf>
    <xf numFmtId="0" fontId="24" fillId="0" borderId="3" xfId="0" applyFont="1" applyFill="1" applyBorder="1" applyAlignment="1">
      <alignment wrapText="1"/>
    </xf>
    <xf numFmtId="194" fontId="18" fillId="0" borderId="0" xfId="0" applyNumberFormat="1" applyFont="1" applyFill="1" applyAlignment="1">
      <alignment/>
    </xf>
    <xf numFmtId="1" fontId="76" fillId="0" borderId="0" xfId="0" applyNumberFormat="1" applyFont="1" applyFill="1" applyAlignment="1">
      <alignment/>
    </xf>
    <xf numFmtId="192" fontId="76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37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3" xfId="0" applyFont="1" applyBorder="1" applyAlignment="1">
      <alignment/>
    </xf>
    <xf numFmtId="0" fontId="8" fillId="0" borderId="3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wrapText="1"/>
    </xf>
    <xf numFmtId="3" fontId="77" fillId="0" borderId="0" xfId="0" applyNumberFormat="1" applyFont="1" applyFill="1" applyAlignment="1">
      <alignment horizontal="center" wrapText="1"/>
    </xf>
    <xf numFmtId="3" fontId="78" fillId="0" borderId="0" xfId="0" applyNumberFormat="1" applyFont="1" applyFill="1" applyAlignment="1">
      <alignment/>
    </xf>
    <xf numFmtId="3" fontId="79" fillId="0" borderId="0" xfId="0" applyNumberFormat="1" applyFont="1" applyFill="1" applyAlignment="1">
      <alignment/>
    </xf>
    <xf numFmtId="3" fontId="8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wrapText="1"/>
    </xf>
    <xf numFmtId="194" fontId="81" fillId="0" borderId="3" xfId="85" applyNumberFormat="1" applyFont="1" applyFill="1" applyBorder="1" applyAlignment="1">
      <alignment horizontal="right" wrapText="1"/>
    </xf>
    <xf numFmtId="194" fontId="8" fillId="0" borderId="3" xfId="85" applyNumberFormat="1" applyFont="1" applyFill="1" applyBorder="1" applyAlignment="1">
      <alignment horizontal="right" wrapText="1"/>
    </xf>
    <xf numFmtId="179" fontId="8" fillId="0" borderId="3" xfId="85" applyFont="1" applyFill="1" applyBorder="1" applyAlignment="1">
      <alignment horizontal="right" wrapText="1"/>
    </xf>
    <xf numFmtId="194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4" fontId="6" fillId="0" borderId="3" xfId="85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82" fillId="0" borderId="16" xfId="68" applyFont="1" applyFill="1" applyBorder="1" applyAlignment="1">
      <alignment vertical="top" wrapText="1"/>
      <protection/>
    </xf>
    <xf numFmtId="0" fontId="8" fillId="0" borderId="17" xfId="0" applyFont="1" applyFill="1" applyBorder="1" applyAlignment="1">
      <alignment wrapText="1"/>
    </xf>
    <xf numFmtId="14" fontId="10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7" fillId="0" borderId="3" xfId="85" applyNumberFormat="1" applyFont="1" applyFill="1" applyBorder="1" applyAlignment="1">
      <alignment horizontal="center"/>
    </xf>
    <xf numFmtId="3" fontId="7" fillId="0" borderId="3" xfId="85" applyNumberFormat="1" applyFont="1" applyFill="1" applyBorder="1" applyAlignment="1">
      <alignment horizontal="center" wrapText="1"/>
    </xf>
    <xf numFmtId="3" fontId="10" fillId="0" borderId="3" xfId="85" applyNumberFormat="1" applyFont="1" applyFill="1" applyBorder="1" applyAlignment="1">
      <alignment horizontal="center" wrapText="1"/>
    </xf>
    <xf numFmtId="3" fontId="10" fillId="0" borderId="3" xfId="85" applyNumberFormat="1" applyFont="1" applyFill="1" applyBorder="1" applyAlignment="1">
      <alignment horizontal="center"/>
    </xf>
    <xf numFmtId="4" fontId="7" fillId="0" borderId="3" xfId="46" applyNumberFormat="1" applyFont="1" applyFill="1" applyBorder="1" applyAlignment="1">
      <alignment horizontal="center"/>
      <protection/>
    </xf>
    <xf numFmtId="3" fontId="7" fillId="0" borderId="3" xfId="0" applyNumberFormat="1" applyFont="1" applyFill="1" applyBorder="1" applyAlignment="1">
      <alignment wrapText="1"/>
    </xf>
    <xf numFmtId="3" fontId="10" fillId="0" borderId="3" xfId="46" applyNumberFormat="1" applyFont="1" applyFill="1" applyBorder="1">
      <alignment/>
      <protection/>
    </xf>
    <xf numFmtId="3" fontId="7" fillId="0" borderId="3" xfId="46" applyNumberFormat="1" applyFont="1" applyFill="1" applyBorder="1" applyAlignment="1">
      <alignment horizontal="center"/>
      <protection/>
    </xf>
    <xf numFmtId="3" fontId="7" fillId="0" borderId="3" xfId="46" applyNumberFormat="1" applyFont="1" applyFill="1" applyBorder="1">
      <alignment/>
      <protection/>
    </xf>
    <xf numFmtId="207" fontId="18" fillId="0" borderId="3" xfId="0" applyNumberFormat="1" applyFont="1" applyFill="1" applyBorder="1" applyAlignment="1">
      <alignment horizontal="center" wrapText="1"/>
    </xf>
    <xf numFmtId="207" fontId="7" fillId="0" borderId="3" xfId="0" applyNumberFormat="1" applyFont="1" applyFill="1" applyBorder="1" applyAlignment="1">
      <alignment horizontal="center" wrapText="1"/>
    </xf>
    <xf numFmtId="207" fontId="10" fillId="0" borderId="3" xfId="0" applyNumberFormat="1" applyFont="1" applyFill="1" applyBorder="1" applyAlignment="1">
      <alignment horizontal="center" wrapText="1"/>
    </xf>
    <xf numFmtId="3" fontId="10" fillId="0" borderId="3" xfId="46" applyNumberFormat="1" applyFont="1" applyFill="1" applyBorder="1" applyAlignment="1">
      <alignment horizontal="center"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7" fillId="0" borderId="3" xfId="46" applyFont="1" applyFill="1" applyBorder="1" applyAlignment="1">
      <alignment horizontal="center" vertical="top" wrapText="1"/>
      <protection/>
    </xf>
    <xf numFmtId="207" fontId="8" fillId="0" borderId="3" xfId="0" applyNumberFormat="1" applyFont="1" applyFill="1" applyBorder="1" applyAlignment="1">
      <alignment wrapText="1"/>
    </xf>
    <xf numFmtId="207" fontId="6" fillId="0" borderId="3" xfId="0" applyNumberFormat="1" applyFont="1" applyFill="1" applyBorder="1" applyAlignment="1">
      <alignment wrapText="1"/>
    </xf>
    <xf numFmtId="207" fontId="8" fillId="0" borderId="3" xfId="0" applyNumberFormat="1" applyFont="1" applyFill="1" applyBorder="1" applyAlignment="1">
      <alignment horizontal="right" wrapText="1"/>
    </xf>
    <xf numFmtId="4" fontId="7" fillId="0" borderId="3" xfId="85" applyNumberFormat="1" applyFont="1" applyFill="1" applyBorder="1" applyAlignment="1">
      <alignment horizontal="center"/>
    </xf>
    <xf numFmtId="207" fontId="7" fillId="0" borderId="3" xfId="0" applyNumberFormat="1" applyFont="1" applyFill="1" applyBorder="1" applyAlignment="1">
      <alignment wrapText="1"/>
    </xf>
    <xf numFmtId="207" fontId="10" fillId="0" borderId="3" xfId="0" applyNumberFormat="1" applyFont="1" applyFill="1" applyBorder="1" applyAlignment="1">
      <alignment wrapText="1"/>
    </xf>
  </cellXfs>
  <cellStyles count="76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&#1050;&#1091;&#1083;&#1100;&#1084;&#1072;&#1075;&#1072;&#1084;&#1073;&#1077;&#1090;&#1086;&#1074;&#1072;%20&#1040;.&#1040;\&#1040;&#1054;%20&#1052;&#1072;&#1088;&#1075;&#1072;&#1085;&#1077;&#1094;%20&#1046;&#1072;&#1081;&#1088;&#1077;&#1084;\&#1052;&#1072;&#1088;&#1075;&#1072;&#1085;&#1077;&#1094;%20&#1046;&#1072;&#1081;&#1088;&#1077;&#1084;%20-%20&#1040;&#1082;&#1090;&#1091;&#1072;&#1083;&#1100;&#1085;&#1086;&#1077;\2020\&#1073;&#1080;&#1088;&#1078;&#1072;\&#1082;&#1074;&#1072;&#1088;&#1090;&#1072;&#1083;&#1100;&#1085;&#1099;&#1077;_2021\&#1052;&#1046;_&#1092;&#1086;&#1088;&#1084;&#1072;1234_3009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2"/>
      <sheetName val="форма3"/>
      <sheetName val="форма4"/>
    </sheetNames>
    <sheetDataSet>
      <sheetData sheetId="2">
        <row r="6">
          <cell r="C6">
            <v>-375810</v>
          </cell>
        </row>
        <row r="8">
          <cell r="C8">
            <v>56967</v>
          </cell>
        </row>
        <row r="9">
          <cell r="C9">
            <v>65961</v>
          </cell>
        </row>
        <row r="10">
          <cell r="C10">
            <v>-5635</v>
          </cell>
        </row>
        <row r="11">
          <cell r="C11">
            <v>-2776</v>
          </cell>
        </row>
        <row r="13">
          <cell r="C13">
            <v>-4150</v>
          </cell>
        </row>
        <row r="14">
          <cell r="C14">
            <v>-585285</v>
          </cell>
        </row>
        <row r="17">
          <cell r="C17">
            <v>-11804</v>
          </cell>
        </row>
        <row r="18">
          <cell r="C18">
            <v>4</v>
          </cell>
        </row>
        <row r="31">
          <cell r="C31">
            <v>5354</v>
          </cell>
        </row>
        <row r="32">
          <cell r="C32">
            <v>18534</v>
          </cell>
        </row>
      </sheetData>
      <sheetData sheetId="3">
        <row r="14">
          <cell r="D14">
            <v>-793914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4" zoomScaleNormal="74" zoomScalePageLayoutView="0" workbookViewId="0" topLeftCell="A1">
      <selection activeCell="D23" sqref="D23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45" t="s">
        <v>36</v>
      </c>
      <c r="B1" s="36"/>
      <c r="C1" s="116"/>
      <c r="D1" s="36"/>
      <c r="E1" s="37"/>
    </row>
    <row r="2" spans="1:5" ht="18.75">
      <c r="A2" s="109" t="s">
        <v>95</v>
      </c>
      <c r="B2" s="48"/>
      <c r="C2" s="48"/>
      <c r="D2" s="48"/>
      <c r="E2" s="37"/>
    </row>
    <row r="3" spans="1:5" ht="18.75">
      <c r="A3" s="109" t="s">
        <v>83</v>
      </c>
      <c r="B3" s="48"/>
      <c r="C3" s="48"/>
      <c r="D3" s="48"/>
      <c r="E3" s="37"/>
    </row>
    <row r="4" spans="1:5" ht="18.75">
      <c r="A4" s="71" t="s">
        <v>0</v>
      </c>
      <c r="B4" s="74" t="s">
        <v>1</v>
      </c>
      <c r="C4" s="75">
        <v>44834</v>
      </c>
      <c r="D4" s="75">
        <v>44561</v>
      </c>
      <c r="E4" s="37"/>
    </row>
    <row r="5" spans="1:5" ht="18.75">
      <c r="A5" s="76" t="s">
        <v>2</v>
      </c>
      <c r="B5" s="77"/>
      <c r="C5" s="78"/>
      <c r="D5" s="79"/>
      <c r="E5" s="37"/>
    </row>
    <row r="6" spans="1:5" ht="18.75">
      <c r="A6" s="76" t="s">
        <v>96</v>
      </c>
      <c r="B6" s="77"/>
      <c r="C6" s="78"/>
      <c r="D6" s="79"/>
      <c r="E6" s="37"/>
    </row>
    <row r="7" spans="1:5" ht="18.75">
      <c r="A7" s="77" t="s">
        <v>49</v>
      </c>
      <c r="B7" s="80"/>
      <c r="C7" s="81">
        <f>1942286+2481502-C9</f>
        <v>4091400</v>
      </c>
      <c r="D7" s="82">
        <v>4205139</v>
      </c>
      <c r="E7" s="43"/>
    </row>
    <row r="8" spans="1:5" ht="18.75">
      <c r="A8" s="77" t="s">
        <v>71</v>
      </c>
      <c r="B8" s="80"/>
      <c r="C8" s="81">
        <v>19866</v>
      </c>
      <c r="D8" s="82"/>
      <c r="E8" s="43"/>
    </row>
    <row r="9" spans="1:5" ht="18.75">
      <c r="A9" s="77" t="s">
        <v>60</v>
      </c>
      <c r="B9" s="80"/>
      <c r="C9" s="81">
        <v>332388</v>
      </c>
      <c r="D9" s="82">
        <v>332388</v>
      </c>
      <c r="E9" s="40"/>
    </row>
    <row r="10" spans="1:5" ht="18.75">
      <c r="A10" s="77" t="s">
        <v>43</v>
      </c>
      <c r="B10" s="80" t="s">
        <v>24</v>
      </c>
      <c r="C10" s="83">
        <v>359033</v>
      </c>
      <c r="D10" s="82">
        <v>272651</v>
      </c>
      <c r="E10" s="40"/>
    </row>
    <row r="11" spans="1:6" ht="18.75">
      <c r="A11" s="77" t="s">
        <v>54</v>
      </c>
      <c r="B11" s="80"/>
      <c r="C11" s="82">
        <v>608947</v>
      </c>
      <c r="D11" s="82">
        <v>608947</v>
      </c>
      <c r="E11" s="40"/>
      <c r="F11" s="149"/>
    </row>
    <row r="12" spans="1:5" ht="18.75">
      <c r="A12" s="77"/>
      <c r="B12" s="80"/>
      <c r="C12" s="83"/>
      <c r="D12" s="82"/>
      <c r="E12" s="40"/>
    </row>
    <row r="13" spans="1:5" s="19" customFormat="1" ht="18.75">
      <c r="A13" s="76" t="s">
        <v>62</v>
      </c>
      <c r="B13" s="84"/>
      <c r="C13" s="85">
        <f>SUM(C7:C12)</f>
        <v>5411634</v>
      </c>
      <c r="D13" s="86">
        <f>SUM(D7:D12)</f>
        <v>5419125</v>
      </c>
      <c r="E13" s="44"/>
    </row>
    <row r="14" spans="1:5" s="19" customFormat="1" ht="18.75">
      <c r="A14" s="76" t="s">
        <v>97</v>
      </c>
      <c r="B14" s="84"/>
      <c r="C14" s="85"/>
      <c r="D14" s="86"/>
      <c r="E14" s="44"/>
    </row>
    <row r="15" spans="1:5" ht="18.75">
      <c r="A15" s="77" t="s">
        <v>61</v>
      </c>
      <c r="B15" s="80"/>
      <c r="C15" s="81">
        <v>967251</v>
      </c>
      <c r="D15" s="82"/>
      <c r="E15" s="40"/>
    </row>
    <row r="16" spans="1:5" ht="18.75">
      <c r="A16" s="77" t="s">
        <v>55</v>
      </c>
      <c r="B16" s="80"/>
      <c r="C16" s="81">
        <v>147737</v>
      </c>
      <c r="D16" s="82"/>
      <c r="E16" s="40"/>
    </row>
    <row r="17" spans="1:7" ht="18.75">
      <c r="A17" s="77" t="s">
        <v>44</v>
      </c>
      <c r="B17" s="80"/>
      <c r="C17" s="81">
        <v>1757456</v>
      </c>
      <c r="D17" s="82">
        <v>59160</v>
      </c>
      <c r="E17" s="40"/>
      <c r="F17" s="23"/>
      <c r="G17" s="23"/>
    </row>
    <row r="18" spans="1:7" ht="18.75">
      <c r="A18" s="77" t="s">
        <v>93</v>
      </c>
      <c r="B18" s="80"/>
      <c r="C18" s="81">
        <v>249981</v>
      </c>
      <c r="D18" s="82">
        <v>82753</v>
      </c>
      <c r="E18" s="40"/>
      <c r="F18" s="23"/>
      <c r="G18" s="23"/>
    </row>
    <row r="19" spans="1:5" s="19" customFormat="1" ht="18.75">
      <c r="A19" s="76" t="s">
        <v>62</v>
      </c>
      <c r="B19" s="84"/>
      <c r="C19" s="85">
        <f>SUM(C15:C18)</f>
        <v>3122425</v>
      </c>
      <c r="D19" s="86">
        <f>SUM(D15:D18)</f>
        <v>141913</v>
      </c>
      <c r="E19" s="44"/>
    </row>
    <row r="20" spans="1:5" s="19" customFormat="1" ht="18.75">
      <c r="A20" s="76" t="s">
        <v>3</v>
      </c>
      <c r="B20" s="84"/>
      <c r="C20" s="85">
        <f>C13+C19</f>
        <v>8534059</v>
      </c>
      <c r="D20" s="86">
        <f>D13+D19</f>
        <v>5561038</v>
      </c>
      <c r="E20" s="39"/>
    </row>
    <row r="21" spans="1:5" s="19" customFormat="1" ht="18.75">
      <c r="A21" s="76" t="s">
        <v>64</v>
      </c>
      <c r="B21" s="84"/>
      <c r="C21" s="85"/>
      <c r="D21" s="87"/>
      <c r="E21" s="38"/>
    </row>
    <row r="22" spans="1:5" ht="20.25" customHeight="1">
      <c r="A22" s="88" t="s">
        <v>63</v>
      </c>
      <c r="B22" s="80"/>
      <c r="C22" s="81">
        <v>5000000</v>
      </c>
      <c r="D22" s="82">
        <v>5000000</v>
      </c>
      <c r="E22" s="38"/>
    </row>
    <row r="23" spans="1:5" ht="18.75">
      <c r="A23" s="88" t="s">
        <v>98</v>
      </c>
      <c r="B23" s="80"/>
      <c r="C23" s="168">
        <v>-1736978</v>
      </c>
      <c r="D23" s="168">
        <v>-1531891</v>
      </c>
      <c r="E23" s="38"/>
    </row>
    <row r="24" spans="1:5" s="19" customFormat="1" ht="18.75">
      <c r="A24" s="76" t="s">
        <v>65</v>
      </c>
      <c r="B24" s="84"/>
      <c r="C24" s="85">
        <f>SUM(C22:C23)</f>
        <v>3263022</v>
      </c>
      <c r="D24" s="86">
        <f>SUM(D22:D23)</f>
        <v>3468109</v>
      </c>
      <c r="E24" s="39"/>
    </row>
    <row r="25" spans="1:5" s="19" customFormat="1" ht="18.75">
      <c r="A25" s="76" t="s">
        <v>19</v>
      </c>
      <c r="B25" s="84"/>
      <c r="C25" s="85"/>
      <c r="D25" s="87"/>
      <c r="E25" s="38"/>
    </row>
    <row r="26" spans="1:5" s="19" customFormat="1" ht="18.75">
      <c r="A26" s="76" t="s">
        <v>4</v>
      </c>
      <c r="B26" s="84"/>
      <c r="C26" s="85"/>
      <c r="D26" s="87"/>
      <c r="E26" s="38"/>
    </row>
    <row r="27" spans="1:5" ht="18.75">
      <c r="A27" s="77" t="s">
        <v>66</v>
      </c>
      <c r="B27" s="80" t="s">
        <v>38</v>
      </c>
      <c r="C27" s="81">
        <v>3029854</v>
      </c>
      <c r="D27" s="89"/>
      <c r="E27" s="38"/>
    </row>
    <row r="28" spans="1:5" ht="18.75">
      <c r="A28" s="90" t="s">
        <v>67</v>
      </c>
      <c r="B28" s="91" t="s">
        <v>92</v>
      </c>
      <c r="C28" s="81">
        <v>387730</v>
      </c>
      <c r="D28" s="81">
        <v>432397</v>
      </c>
      <c r="E28" s="38"/>
    </row>
    <row r="29" spans="1:5" ht="18.75">
      <c r="A29" s="76" t="s">
        <v>62</v>
      </c>
      <c r="B29" s="80"/>
      <c r="C29" s="85">
        <f>SUM(C27:C28)</f>
        <v>3417584</v>
      </c>
      <c r="D29" s="86">
        <f>SUM(D28:D28)</f>
        <v>432397</v>
      </c>
      <c r="E29" s="39"/>
    </row>
    <row r="30" spans="1:5" ht="18.75">
      <c r="A30" s="76" t="s">
        <v>68</v>
      </c>
      <c r="B30" s="80"/>
      <c r="C30" s="85"/>
      <c r="D30" s="86"/>
      <c r="E30" s="39"/>
    </row>
    <row r="31" spans="1:5" ht="18.75">
      <c r="A31" s="77" t="s">
        <v>66</v>
      </c>
      <c r="B31" s="80" t="s">
        <v>38</v>
      </c>
      <c r="C31" s="81">
        <v>521805</v>
      </c>
      <c r="D31" s="81">
        <v>1611600</v>
      </c>
      <c r="E31" s="39"/>
    </row>
    <row r="32" spans="1:6" ht="18.75">
      <c r="A32" s="90" t="s">
        <v>56</v>
      </c>
      <c r="B32" s="91"/>
      <c r="C32" s="81">
        <v>1226657</v>
      </c>
      <c r="D32" s="81">
        <v>48380</v>
      </c>
      <c r="E32" s="40"/>
      <c r="F32" s="23"/>
    </row>
    <row r="33" spans="1:6" ht="18.75">
      <c r="A33" s="90" t="s">
        <v>69</v>
      </c>
      <c r="B33" s="91"/>
      <c r="C33" s="81">
        <v>53441</v>
      </c>
      <c r="D33" s="81"/>
      <c r="E33" s="40"/>
      <c r="F33" s="23"/>
    </row>
    <row r="34" spans="1:5" ht="18.75">
      <c r="A34" s="90" t="s">
        <v>94</v>
      </c>
      <c r="B34" s="80"/>
      <c r="C34" s="81">
        <v>51550</v>
      </c>
      <c r="D34" s="81">
        <v>552</v>
      </c>
      <c r="E34" s="40"/>
    </row>
    <row r="35" spans="1:6" ht="18.75">
      <c r="A35" s="76" t="s">
        <v>62</v>
      </c>
      <c r="B35" s="80"/>
      <c r="C35" s="85">
        <f>SUM(C31:C34)</f>
        <v>1853453</v>
      </c>
      <c r="D35" s="86">
        <f>SUM(D31:D34)</f>
        <v>1660532</v>
      </c>
      <c r="E35" s="39"/>
      <c r="F35" s="148"/>
    </row>
    <row r="36" spans="1:5" s="19" customFormat="1" ht="18.75">
      <c r="A36" s="76" t="s">
        <v>20</v>
      </c>
      <c r="B36" s="84"/>
      <c r="C36" s="85">
        <f>C29+C35</f>
        <v>5271037</v>
      </c>
      <c r="D36" s="86">
        <f>D29+D35</f>
        <v>2092929</v>
      </c>
      <c r="E36" s="39"/>
    </row>
    <row r="37" spans="1:5" s="19" customFormat="1" ht="18.75">
      <c r="A37" s="92" t="s">
        <v>70</v>
      </c>
      <c r="B37" s="84"/>
      <c r="C37" s="85">
        <f>C24+C36</f>
        <v>8534059</v>
      </c>
      <c r="D37" s="86">
        <f>D24+D36</f>
        <v>5561038</v>
      </c>
      <c r="E37" s="39"/>
    </row>
    <row r="38" spans="1:5" ht="18.75">
      <c r="A38" s="36"/>
      <c r="B38" s="36"/>
      <c r="C38" s="117">
        <f>C20-C37</f>
        <v>0</v>
      </c>
      <c r="D38" s="118">
        <f>D20-D37</f>
        <v>0</v>
      </c>
      <c r="E38" s="37"/>
    </row>
    <row r="39" spans="1:5" ht="28.5" customHeight="1">
      <c r="A39" s="36" t="s">
        <v>85</v>
      </c>
      <c r="B39" s="47"/>
      <c r="C39" s="36"/>
      <c r="D39" s="36"/>
      <c r="E39" s="37"/>
    </row>
    <row r="40" spans="1:5" ht="18.75">
      <c r="A40" s="47"/>
      <c r="B40" s="47"/>
      <c r="C40" s="36"/>
      <c r="D40" s="36"/>
      <c r="E40" s="37"/>
    </row>
    <row r="41" spans="1:5" ht="24.75" customHeight="1">
      <c r="A41" s="36" t="s">
        <v>53</v>
      </c>
      <c r="B41" s="47"/>
      <c r="C41" s="36"/>
      <c r="D41" s="36"/>
      <c r="E41" s="37"/>
    </row>
    <row r="42" spans="1:3" ht="18">
      <c r="A42" s="93"/>
      <c r="B42" s="93"/>
      <c r="C42" s="93"/>
    </row>
  </sheetData>
  <sheetProtection selectLockedCells="1" selectUnlockedCells="1"/>
  <printOptions/>
  <pageMargins left="0.984251968503937" right="0.2362204724409449" top="0.9055118110236221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4.875" style="5" customWidth="1"/>
    <col min="2" max="2" width="5.25390625" style="6" customWidth="1"/>
    <col min="3" max="4" width="12.75390625" style="6" customWidth="1"/>
    <col min="5" max="5" width="15.625" style="129" customWidth="1"/>
    <col min="6" max="6" width="14.625" style="130" customWidth="1"/>
    <col min="7" max="16384" width="9.125" style="5" customWidth="1"/>
  </cols>
  <sheetData>
    <row r="1" spans="1:6" ht="18.75">
      <c r="A1" s="27" t="s">
        <v>37</v>
      </c>
      <c r="B1" s="119"/>
      <c r="C1" s="119"/>
      <c r="D1" s="119"/>
      <c r="E1" s="120"/>
      <c r="F1" s="121"/>
    </row>
    <row r="2" spans="1:6" ht="23.25" customHeight="1">
      <c r="A2" s="108" t="s">
        <v>99</v>
      </c>
      <c r="B2" s="143"/>
      <c r="C2" s="143"/>
      <c r="D2" s="143"/>
      <c r="E2" s="122"/>
      <c r="F2" s="123"/>
    </row>
    <row r="3" spans="1:6" ht="23.25" customHeight="1">
      <c r="A3" s="108" t="s">
        <v>82</v>
      </c>
      <c r="B3" s="143"/>
      <c r="C3" s="143"/>
      <c r="D3" s="143"/>
      <c r="E3" s="122"/>
      <c r="F3" s="123"/>
    </row>
    <row r="4" spans="1:6" ht="24.75" customHeight="1">
      <c r="A4" s="115" t="s">
        <v>0</v>
      </c>
      <c r="B4" s="156" t="s">
        <v>1</v>
      </c>
      <c r="C4" s="172" t="s">
        <v>106</v>
      </c>
      <c r="D4" s="173"/>
      <c r="E4" s="172" t="s">
        <v>104</v>
      </c>
      <c r="F4" s="173"/>
    </row>
    <row r="5" spans="1:6" ht="23.25" customHeight="1">
      <c r="A5" s="115"/>
      <c r="B5" s="72"/>
      <c r="C5" s="124" t="s">
        <v>103</v>
      </c>
      <c r="D5" s="124" t="s">
        <v>102</v>
      </c>
      <c r="E5" s="124" t="s">
        <v>103</v>
      </c>
      <c r="F5" s="124" t="s">
        <v>102</v>
      </c>
    </row>
    <row r="6" spans="1:6" ht="23.25" customHeight="1">
      <c r="A6" s="70" t="s">
        <v>72</v>
      </c>
      <c r="B6" s="125">
        <v>9</v>
      </c>
      <c r="C6" s="157">
        <v>261436</v>
      </c>
      <c r="D6" s="157" t="s">
        <v>39</v>
      </c>
      <c r="E6" s="157">
        <v>365974</v>
      </c>
      <c r="F6" s="158"/>
    </row>
    <row r="7" spans="1:6" ht="23.25" customHeight="1">
      <c r="A7" s="70" t="s">
        <v>73</v>
      </c>
      <c r="B7" s="70"/>
      <c r="C7" s="169">
        <v>-8065</v>
      </c>
      <c r="D7" s="157" t="s">
        <v>39</v>
      </c>
      <c r="E7" s="169">
        <v>-11022</v>
      </c>
      <c r="F7" s="158"/>
    </row>
    <row r="8" spans="1:6" ht="23.25" customHeight="1">
      <c r="A8" s="72" t="s">
        <v>74</v>
      </c>
      <c r="B8" s="70"/>
      <c r="C8" s="158">
        <f>C6+C7</f>
        <v>253371</v>
      </c>
      <c r="D8" s="164"/>
      <c r="E8" s="158">
        <f>E6+E7</f>
        <v>354952</v>
      </c>
      <c r="F8" s="158"/>
    </row>
    <row r="9" spans="1:6" ht="23.25" customHeight="1">
      <c r="A9" s="70" t="s">
        <v>77</v>
      </c>
      <c r="B9" s="125"/>
      <c r="C9" s="169">
        <v>-46083</v>
      </c>
      <c r="D9" s="169"/>
      <c r="E9" s="169">
        <v>-122956</v>
      </c>
      <c r="F9" s="158"/>
    </row>
    <row r="10" spans="1:6" ht="23.25" customHeight="1">
      <c r="A10" s="70" t="s">
        <v>5</v>
      </c>
      <c r="B10" s="110"/>
      <c r="C10" s="169">
        <v>-142518</v>
      </c>
      <c r="D10" s="169">
        <v>-103363</v>
      </c>
      <c r="E10" s="169">
        <v>-194025</v>
      </c>
      <c r="F10" s="169">
        <v>-263993</v>
      </c>
    </row>
    <row r="11" spans="1:6" ht="18">
      <c r="A11" s="63" t="s">
        <v>75</v>
      </c>
      <c r="B11" s="110"/>
      <c r="C11" s="169">
        <v>-281432</v>
      </c>
      <c r="D11" s="169">
        <v>-23432</v>
      </c>
      <c r="E11" s="169">
        <v>-984352</v>
      </c>
      <c r="F11" s="169">
        <f>-56967-376</f>
        <v>-57343</v>
      </c>
    </row>
    <row r="12" spans="1:6" ht="18">
      <c r="A12" s="63" t="s">
        <v>76</v>
      </c>
      <c r="B12" s="110"/>
      <c r="C12" s="159">
        <v>47578</v>
      </c>
      <c r="D12" s="159">
        <v>5852</v>
      </c>
      <c r="E12" s="160">
        <v>116972</v>
      </c>
      <c r="F12" s="160">
        <f>3076+2776</f>
        <v>5852</v>
      </c>
    </row>
    <row r="13" spans="1:6" ht="18">
      <c r="A13" s="62" t="s">
        <v>25</v>
      </c>
      <c r="B13" s="62"/>
      <c r="C13" s="170">
        <f>SUM(C8:C12)</f>
        <v>-169084</v>
      </c>
      <c r="D13" s="170">
        <f>SUM(D8:D12)</f>
        <v>-120943</v>
      </c>
      <c r="E13" s="170">
        <f>SUM(E8:E12)</f>
        <v>-829409</v>
      </c>
      <c r="F13" s="170">
        <f>SUM(F10:F12)</f>
        <v>-315484</v>
      </c>
    </row>
    <row r="14" spans="1:6" ht="18">
      <c r="A14" s="63" t="s">
        <v>6</v>
      </c>
      <c r="B14" s="112"/>
      <c r="C14" s="166">
        <v>349710</v>
      </c>
      <c r="D14" s="166">
        <v>1916</v>
      </c>
      <c r="E14" s="159">
        <v>850865</v>
      </c>
      <c r="F14" s="159">
        <f>5635</f>
        <v>5635</v>
      </c>
    </row>
    <row r="15" spans="1:6" ht="18">
      <c r="A15" s="63" t="s">
        <v>7</v>
      </c>
      <c r="B15" s="110"/>
      <c r="C15" s="169">
        <v>-86458</v>
      </c>
      <c r="D15" s="169">
        <v>-27552</v>
      </c>
      <c r="E15" s="169">
        <v>-226544</v>
      </c>
      <c r="F15" s="169">
        <v>-65961</v>
      </c>
    </row>
    <row r="16" spans="1:6" ht="18">
      <c r="A16" s="62" t="s">
        <v>30</v>
      </c>
      <c r="B16" s="63"/>
      <c r="C16" s="171">
        <f>SUM(C13:C15)</f>
        <v>94168</v>
      </c>
      <c r="D16" s="170">
        <f>SUM(D13:D15)</f>
        <v>-146579</v>
      </c>
      <c r="E16" s="170">
        <f>SUM(E13:E15)</f>
        <v>-205088</v>
      </c>
      <c r="F16" s="170">
        <f>SUM(F13:F15)</f>
        <v>-375810</v>
      </c>
    </row>
    <row r="17" spans="1:6" ht="18">
      <c r="A17" s="63" t="s">
        <v>32</v>
      </c>
      <c r="B17" s="62"/>
      <c r="C17" s="165"/>
      <c r="D17" s="165"/>
      <c r="E17" s="161" t="s">
        <v>39</v>
      </c>
      <c r="F17" s="161" t="s">
        <v>39</v>
      </c>
    </row>
    <row r="18" spans="1:6" ht="18">
      <c r="A18" s="63" t="s">
        <v>28</v>
      </c>
      <c r="B18" s="62"/>
      <c r="C18" s="162">
        <f>C16</f>
        <v>94168</v>
      </c>
      <c r="D18" s="170">
        <f>D16</f>
        <v>-146579</v>
      </c>
      <c r="E18" s="170">
        <f>E16</f>
        <v>-205088</v>
      </c>
      <c r="F18" s="170">
        <f>F16</f>
        <v>-375810</v>
      </c>
    </row>
    <row r="19" spans="1:6" ht="18">
      <c r="A19" s="62" t="s">
        <v>29</v>
      </c>
      <c r="B19" s="63"/>
      <c r="C19" s="167"/>
      <c r="D19" s="167"/>
      <c r="E19" s="159"/>
      <c r="F19" s="159"/>
    </row>
    <row r="20" spans="1:6" ht="18">
      <c r="A20" s="63" t="s">
        <v>33</v>
      </c>
      <c r="B20" s="63"/>
      <c r="C20" s="167"/>
      <c r="D20" s="167"/>
      <c r="E20" s="170"/>
      <c r="F20" s="170"/>
    </row>
    <row r="21" spans="1:6" ht="38.25">
      <c r="A21" s="69" t="s">
        <v>27</v>
      </c>
      <c r="B21" s="112">
        <v>6</v>
      </c>
      <c r="C21" s="163">
        <v>188.34</v>
      </c>
      <c r="D21" s="183">
        <v>-293.16</v>
      </c>
      <c r="E21" s="183">
        <v>-410.18</v>
      </c>
      <c r="F21" s="183">
        <v>-751.62</v>
      </c>
    </row>
    <row r="22" spans="1:6" ht="18.75">
      <c r="A22" s="35"/>
      <c r="B22" s="46"/>
      <c r="C22" s="46"/>
      <c r="D22" s="46"/>
      <c r="E22" s="46"/>
      <c r="F22" s="126"/>
    </row>
    <row r="23" spans="1:6" ht="18.75">
      <c r="A23" s="73" t="str">
        <f>форма1!A39</f>
        <v>Генеральный директор Шевченко Д.П. ________________</v>
      </c>
      <c r="B23" s="73"/>
      <c r="C23" s="73"/>
      <c r="D23" s="73"/>
      <c r="E23" s="127"/>
      <c r="F23" s="121"/>
    </row>
    <row r="24" spans="1:6" ht="18.75">
      <c r="A24" s="59"/>
      <c r="B24" s="73"/>
      <c r="C24" s="73"/>
      <c r="D24" s="73"/>
      <c r="E24" s="127"/>
      <c r="F24" s="121"/>
    </row>
    <row r="25" spans="1:6" ht="18.75">
      <c r="A25" s="73" t="str">
        <f>форма1!A41</f>
        <v>Главный бухгалтер Кульмагамбетова А.А. _______________</v>
      </c>
      <c r="B25" s="144"/>
      <c r="C25" s="144"/>
      <c r="D25" s="144"/>
      <c r="E25" s="58"/>
      <c r="F25" s="128"/>
    </row>
  </sheetData>
  <sheetProtection/>
  <mergeCells count="2">
    <mergeCell ref="E4:F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25">
      <selection activeCell="C30" sqref="C30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6.25390625" style="142" customWidth="1"/>
    <col min="4" max="4" width="14.75390625" style="22" customWidth="1"/>
    <col min="5" max="5" width="20.25390625" style="7" customWidth="1"/>
    <col min="6" max="16384" width="9.125" style="7" customWidth="1"/>
  </cols>
  <sheetData>
    <row r="1" spans="1:6" s="10" customFormat="1" ht="15.75">
      <c r="A1" s="27" t="s">
        <v>36</v>
      </c>
      <c r="B1" s="51"/>
      <c r="C1" s="52"/>
      <c r="D1" s="53"/>
      <c r="E1" s="9"/>
      <c r="F1" s="8"/>
    </row>
    <row r="2" spans="1:6" s="10" customFormat="1" ht="15.75" customHeight="1">
      <c r="A2" s="106" t="s">
        <v>101</v>
      </c>
      <c r="B2" s="54"/>
      <c r="C2" s="134"/>
      <c r="D2" s="55"/>
      <c r="E2" s="12"/>
      <c r="F2" s="11"/>
    </row>
    <row r="3" spans="1:6" s="10" customFormat="1" ht="19.5" customHeight="1">
      <c r="A3" s="107" t="s">
        <v>82</v>
      </c>
      <c r="B3" s="54"/>
      <c r="C3" s="134"/>
      <c r="D3" s="55"/>
      <c r="E3" s="12"/>
      <c r="F3" s="11"/>
    </row>
    <row r="4" spans="1:6" ht="27.75" customHeight="1">
      <c r="A4" s="131" t="s">
        <v>0</v>
      </c>
      <c r="B4" s="94" t="s">
        <v>1</v>
      </c>
      <c r="C4" s="174" t="s">
        <v>105</v>
      </c>
      <c r="D4" s="175"/>
      <c r="F4" s="7" t="s">
        <v>18</v>
      </c>
    </row>
    <row r="5" spans="1:4" ht="19.5" customHeight="1">
      <c r="A5" s="131"/>
      <c r="B5" s="94"/>
      <c r="C5" s="154" t="s">
        <v>103</v>
      </c>
      <c r="D5" s="155" t="s">
        <v>102</v>
      </c>
    </row>
    <row r="6" spans="1:4" ht="15.75">
      <c r="A6" s="103" t="s">
        <v>9</v>
      </c>
      <c r="B6" s="95"/>
      <c r="C6" s="96"/>
      <c r="D6" s="97"/>
    </row>
    <row r="7" spans="1:4" ht="20.25" customHeight="1">
      <c r="A7" s="98" t="s">
        <v>30</v>
      </c>
      <c r="B7" s="99"/>
      <c r="C7" s="180">
        <v>-205088</v>
      </c>
      <c r="D7" s="180">
        <f>'[2]форма3'!$C$6</f>
        <v>-375810</v>
      </c>
    </row>
    <row r="8" spans="1:4" ht="15.75">
      <c r="A8" s="98" t="s">
        <v>34</v>
      </c>
      <c r="B8" s="99"/>
      <c r="C8" s="147"/>
      <c r="D8" s="100" t="s">
        <v>39</v>
      </c>
    </row>
    <row r="9" spans="1:4" ht="15.75">
      <c r="A9" s="98" t="s">
        <v>88</v>
      </c>
      <c r="B9" s="99"/>
      <c r="C9" s="146">
        <v>8777</v>
      </c>
      <c r="D9" s="100">
        <f>'[2]форма3'!$C$8</f>
        <v>56967</v>
      </c>
    </row>
    <row r="10" spans="1:5" ht="15.75">
      <c r="A10" s="98" t="s">
        <v>7</v>
      </c>
      <c r="B10" s="99"/>
      <c r="C10" s="146">
        <v>226544</v>
      </c>
      <c r="D10" s="100">
        <f>'[2]форма3'!$C$9</f>
        <v>65961</v>
      </c>
      <c r="E10" s="111"/>
    </row>
    <row r="11" spans="1:4" ht="15.75">
      <c r="A11" s="98" t="s">
        <v>6</v>
      </c>
      <c r="B11" s="99"/>
      <c r="C11" s="180">
        <v>-850866</v>
      </c>
      <c r="D11" s="180">
        <f>'[2]форма3'!$C$10</f>
        <v>-5635</v>
      </c>
    </row>
    <row r="12" spans="1:4" ht="21" customHeight="1">
      <c r="A12" s="98" t="s">
        <v>35</v>
      </c>
      <c r="B12" s="99"/>
      <c r="C12" s="146">
        <v>32875</v>
      </c>
      <c r="D12" s="180">
        <f>'[2]форма3'!$C$11</f>
        <v>-2776</v>
      </c>
    </row>
    <row r="13" spans="1:4" ht="21" customHeight="1">
      <c r="A13" s="98" t="s">
        <v>54</v>
      </c>
      <c r="B13" s="99"/>
      <c r="C13" s="146"/>
      <c r="D13" s="100"/>
    </row>
    <row r="14" spans="1:4" ht="31.5">
      <c r="A14" s="103" t="s">
        <v>10</v>
      </c>
      <c r="B14" s="104"/>
      <c r="C14" s="181">
        <f>SUM(C7:C12)</f>
        <v>-787758</v>
      </c>
      <c r="D14" s="181">
        <f>SUM(D7:D12)</f>
        <v>-261293</v>
      </c>
    </row>
    <row r="15" spans="1:4" ht="15.75">
      <c r="A15" s="98" t="s">
        <v>89</v>
      </c>
      <c r="B15" s="99"/>
      <c r="C15" s="180">
        <f>-форма1!C15</f>
        <v>-967251</v>
      </c>
      <c r="D15" s="180">
        <f>'[2]форма3'!$C$13</f>
        <v>-4150</v>
      </c>
    </row>
    <row r="16" spans="1:4" ht="15.75">
      <c r="A16" s="98" t="s">
        <v>52</v>
      </c>
      <c r="B16" s="99"/>
      <c r="C16" s="180">
        <v>-41778</v>
      </c>
      <c r="D16" s="180"/>
    </row>
    <row r="17" spans="1:4" ht="15.75">
      <c r="A17" s="98" t="s">
        <v>79</v>
      </c>
      <c r="B17" s="99"/>
      <c r="C17" s="180">
        <v>-146699</v>
      </c>
      <c r="D17" s="182" t="s">
        <v>39</v>
      </c>
    </row>
    <row r="18" spans="1:6" ht="21" customHeight="1">
      <c r="A18" s="132" t="s">
        <v>47</v>
      </c>
      <c r="B18" s="99"/>
      <c r="C18" s="146">
        <v>1231050</v>
      </c>
      <c r="D18" s="180">
        <f>'[2]форма3'!$C$14</f>
        <v>-585285</v>
      </c>
      <c r="E18" s="13"/>
      <c r="F18" s="13"/>
    </row>
    <row r="19" spans="1:4" ht="16.5" customHeight="1">
      <c r="A19" s="132" t="s">
        <v>80</v>
      </c>
      <c r="B19" s="99"/>
      <c r="C19" s="180">
        <v>-89863</v>
      </c>
      <c r="D19" s="180">
        <v>-35937</v>
      </c>
    </row>
    <row r="20" spans="1:4" ht="21" customHeight="1">
      <c r="A20" s="98" t="s">
        <v>46</v>
      </c>
      <c r="B20" s="99"/>
      <c r="C20" s="180" t="s">
        <v>39</v>
      </c>
      <c r="D20" s="180">
        <f>'[2]форма3'!$C$17</f>
        <v>-11804</v>
      </c>
    </row>
    <row r="21" spans="1:4" ht="15.75">
      <c r="A21" s="98" t="s">
        <v>48</v>
      </c>
      <c r="B21" s="99"/>
      <c r="C21" s="146">
        <v>53441</v>
      </c>
      <c r="D21" s="100">
        <f>'[2]форма3'!$C$18</f>
        <v>4</v>
      </c>
    </row>
    <row r="22" spans="1:4" s="41" customFormat="1" ht="18" customHeight="1">
      <c r="A22" s="105" t="s">
        <v>11</v>
      </c>
      <c r="B22" s="102"/>
      <c r="C22" s="181">
        <f>SUM(C14:C21)</f>
        <v>-748858</v>
      </c>
      <c r="D22" s="181">
        <f>SUM(D14:D21)</f>
        <v>-898465</v>
      </c>
    </row>
    <row r="23" spans="1:4" s="41" customFormat="1" ht="33" customHeight="1">
      <c r="A23" s="103" t="s">
        <v>11</v>
      </c>
      <c r="B23" s="104"/>
      <c r="C23" s="181">
        <f>C22</f>
        <v>-748858</v>
      </c>
      <c r="D23" s="181">
        <f>D22</f>
        <v>-898465</v>
      </c>
    </row>
    <row r="24" spans="1:4" ht="25.5" customHeight="1">
      <c r="A24" s="105" t="s">
        <v>12</v>
      </c>
      <c r="B24" s="99"/>
      <c r="C24" s="146"/>
      <c r="D24" s="100"/>
    </row>
    <row r="25" spans="1:4" ht="15.75">
      <c r="A25" s="98" t="s">
        <v>81</v>
      </c>
      <c r="B25" s="99"/>
      <c r="C25" s="180">
        <v>-138923</v>
      </c>
      <c r="D25" s="180">
        <v>-77065</v>
      </c>
    </row>
    <row r="26" spans="1:4" ht="19.5" customHeight="1">
      <c r="A26" s="98" t="s">
        <v>13</v>
      </c>
      <c r="B26" s="99"/>
      <c r="C26" s="146"/>
      <c r="D26" s="100"/>
    </row>
    <row r="27" spans="1:4" ht="31.5">
      <c r="A27" s="103" t="s">
        <v>14</v>
      </c>
      <c r="B27" s="95"/>
      <c r="C27" s="181">
        <f>SUM(C25:C26)</f>
        <v>-138923</v>
      </c>
      <c r="D27" s="181">
        <f>SUM(D25:D26)</f>
        <v>-77065</v>
      </c>
    </row>
    <row r="28" spans="1:4" ht="15.75">
      <c r="A28" s="151" t="s">
        <v>90</v>
      </c>
      <c r="B28" s="133"/>
      <c r="C28" s="145"/>
      <c r="D28" s="145"/>
    </row>
    <row r="29" spans="1:4" ht="15.75">
      <c r="A29" s="152" t="s">
        <v>91</v>
      </c>
      <c r="B29" s="133"/>
      <c r="C29" s="146">
        <v>4200000</v>
      </c>
      <c r="D29" s="146">
        <v>988710</v>
      </c>
    </row>
    <row r="30" spans="1:6" ht="15.75">
      <c r="A30" s="153" t="s">
        <v>78</v>
      </c>
      <c r="B30" s="95"/>
      <c r="C30" s="180">
        <v>-1613923</v>
      </c>
      <c r="D30" s="146"/>
      <c r="E30" s="7" t="s">
        <v>18</v>
      </c>
      <c r="F30" s="14"/>
    </row>
    <row r="31" spans="1:4" ht="31.5">
      <c r="A31" s="103" t="s">
        <v>42</v>
      </c>
      <c r="B31" s="95"/>
      <c r="C31" s="150">
        <f>SUM(C29:C30)</f>
        <v>2586077</v>
      </c>
      <c r="D31" s="150">
        <f>SUM(D29:D30)</f>
        <v>988710</v>
      </c>
    </row>
    <row r="32" spans="1:5" ht="31.5" hidden="1">
      <c r="A32" s="98" t="s">
        <v>15</v>
      </c>
      <c r="B32" s="99"/>
      <c r="C32" s="146"/>
      <c r="D32" s="100"/>
      <c r="E32" s="13"/>
    </row>
    <row r="33" spans="1:5" ht="15.75" hidden="1">
      <c r="A33" s="98" t="s">
        <v>54</v>
      </c>
      <c r="B33" s="99"/>
      <c r="C33" s="146"/>
      <c r="D33" s="100"/>
      <c r="E33" s="13"/>
    </row>
    <row r="34" spans="1:5" ht="36" customHeight="1">
      <c r="A34" s="105" t="s">
        <v>23</v>
      </c>
      <c r="B34" s="102"/>
      <c r="C34" s="150">
        <f>C23+C27+C31+C32</f>
        <v>1698296</v>
      </c>
      <c r="D34" s="101">
        <f>D23+D27+D31+D32</f>
        <v>13180</v>
      </c>
      <c r="E34" s="13"/>
    </row>
    <row r="35" spans="1:4" ht="37.5" customHeight="1">
      <c r="A35" s="105" t="s">
        <v>16</v>
      </c>
      <c r="B35" s="102"/>
      <c r="C35" s="150">
        <f>форма1!D17</f>
        <v>59160</v>
      </c>
      <c r="D35" s="101">
        <f>'[2]форма3'!$C$31</f>
        <v>5354</v>
      </c>
    </row>
    <row r="36" spans="1:4" ht="36.75" customHeight="1">
      <c r="A36" s="105" t="s">
        <v>17</v>
      </c>
      <c r="B36" s="102"/>
      <c r="C36" s="150">
        <f>форма1!C17</f>
        <v>1757456</v>
      </c>
      <c r="D36" s="101">
        <f>'[2]форма3'!$C$32</f>
        <v>18534</v>
      </c>
    </row>
    <row r="37" spans="1:4" ht="44.25" customHeight="1">
      <c r="A37" s="73" t="str">
        <f>форма2!A23</f>
        <v>Генеральный директор Шевченко Д.П. ________________</v>
      </c>
      <c r="B37" s="56"/>
      <c r="C37" s="135"/>
      <c r="D37" s="57" t="s">
        <v>18</v>
      </c>
    </row>
    <row r="38" spans="1:4" ht="18" customHeight="1">
      <c r="A38" s="59"/>
      <c r="B38" s="56"/>
      <c r="C38" s="135"/>
      <c r="D38" s="57"/>
    </row>
    <row r="39" spans="1:4" ht="18" customHeight="1">
      <c r="A39" s="73" t="str">
        <f>форма2!A25</f>
        <v>Главный бухгалтер Кульмагамбетова А.А. _______________</v>
      </c>
      <c r="B39" s="58"/>
      <c r="C39" s="136"/>
      <c r="D39" s="57"/>
    </row>
    <row r="40" spans="1:4" ht="22.5" customHeight="1">
      <c r="A40" s="59" t="s">
        <v>18</v>
      </c>
      <c r="B40" s="58"/>
      <c r="C40" s="137"/>
      <c r="D40" s="60"/>
    </row>
    <row r="41" spans="1:4" ht="18.75">
      <c r="A41" s="37"/>
      <c r="B41" s="49"/>
      <c r="C41" s="138"/>
      <c r="D41" s="50"/>
    </row>
    <row r="42" spans="1:4" ht="18.75">
      <c r="A42" s="37"/>
      <c r="B42" s="49"/>
      <c r="C42" s="138"/>
      <c r="D42" s="50"/>
    </row>
    <row r="43" spans="1:4" ht="18.75">
      <c r="A43" s="37"/>
      <c r="B43" s="49"/>
      <c r="C43" s="138"/>
      <c r="D43" s="50"/>
    </row>
    <row r="44" spans="1:4" ht="18.75">
      <c r="A44" s="37"/>
      <c r="B44" s="49"/>
      <c r="C44" s="138"/>
      <c r="D44" s="50"/>
    </row>
    <row r="45" spans="1:4" ht="18.75">
      <c r="A45" s="37"/>
      <c r="B45" s="49"/>
      <c r="C45" s="138"/>
      <c r="D45" s="50"/>
    </row>
    <row r="46" spans="1:4" ht="18.75">
      <c r="A46" s="37"/>
      <c r="B46" s="49"/>
      <c r="C46" s="138"/>
      <c r="D46" s="50"/>
    </row>
    <row r="47" spans="1:4" ht="18.75">
      <c r="A47" s="37"/>
      <c r="B47" s="49"/>
      <c r="C47" s="138"/>
      <c r="D47" s="50"/>
    </row>
    <row r="48" spans="1:4" ht="18.75">
      <c r="A48" s="37"/>
      <c r="B48" s="49"/>
      <c r="C48" s="138"/>
      <c r="D48" s="50"/>
    </row>
    <row r="49" spans="1:4" ht="18.75">
      <c r="A49" s="37"/>
      <c r="B49" s="49"/>
      <c r="C49" s="138"/>
      <c r="D49" s="50"/>
    </row>
    <row r="50" spans="1:4" ht="18.75">
      <c r="A50" s="37"/>
      <c r="B50" s="49"/>
      <c r="C50" s="138"/>
      <c r="D50" s="50"/>
    </row>
    <row r="51" spans="1:4" ht="18.75">
      <c r="A51" s="37"/>
      <c r="B51" s="49"/>
      <c r="C51" s="138"/>
      <c r="D51" s="50"/>
    </row>
    <row r="52" spans="1:4" ht="18.75">
      <c r="A52" s="37"/>
      <c r="B52" s="49"/>
      <c r="C52" s="138"/>
      <c r="D52" s="50"/>
    </row>
    <row r="53" spans="1:4" ht="18.75">
      <c r="A53" s="37"/>
      <c r="B53" s="49"/>
      <c r="C53" s="138"/>
      <c r="D53" s="50"/>
    </row>
    <row r="54" spans="1:4" ht="18.75">
      <c r="A54" s="37"/>
      <c r="B54" s="49"/>
      <c r="C54" s="138"/>
      <c r="D54" s="50"/>
    </row>
    <row r="55" spans="1:4" ht="18.75">
      <c r="A55" s="37"/>
      <c r="B55" s="49"/>
      <c r="C55" s="138"/>
      <c r="D55" s="50"/>
    </row>
    <row r="56" spans="1:4" ht="18.75">
      <c r="A56" s="37"/>
      <c r="B56" s="49"/>
      <c r="C56" s="138"/>
      <c r="D56" s="50"/>
    </row>
    <row r="57" spans="1:4" ht="18.75">
      <c r="A57" s="37"/>
      <c r="B57" s="49"/>
      <c r="C57" s="138"/>
      <c r="D57" s="50"/>
    </row>
    <row r="58" spans="1:4" ht="18.75">
      <c r="A58" s="37"/>
      <c r="B58" s="49"/>
      <c r="C58" s="138"/>
      <c r="D58" s="50"/>
    </row>
    <row r="59" spans="1:4" ht="18.75">
      <c r="A59" s="37"/>
      <c r="B59" s="49"/>
      <c r="C59" s="138"/>
      <c r="D59" s="50"/>
    </row>
    <row r="60" spans="1:4" ht="18.75">
      <c r="A60" s="37"/>
      <c r="B60" s="49"/>
      <c r="C60" s="138"/>
      <c r="D60" s="50"/>
    </row>
    <row r="61" spans="1:4" ht="18.75">
      <c r="A61" s="37"/>
      <c r="B61" s="49"/>
      <c r="C61" s="138"/>
      <c r="D61" s="50"/>
    </row>
    <row r="62" spans="1:4" ht="18.75">
      <c r="A62" s="37"/>
      <c r="B62" s="49"/>
      <c r="C62" s="138"/>
      <c r="D62" s="50"/>
    </row>
    <row r="63" spans="1:4" ht="18.75">
      <c r="A63" s="37"/>
      <c r="B63" s="49"/>
      <c r="C63" s="138"/>
      <c r="D63" s="50"/>
    </row>
    <row r="64" spans="1:4" ht="18.75">
      <c r="A64" s="37"/>
      <c r="B64" s="49"/>
      <c r="C64" s="138"/>
      <c r="D64" s="50"/>
    </row>
    <row r="65" spans="1:4" ht="18.75">
      <c r="A65" s="37"/>
      <c r="B65" s="49"/>
      <c r="C65" s="138"/>
      <c r="D65" s="50"/>
    </row>
    <row r="66" spans="1:4" ht="18.75">
      <c r="A66" s="37"/>
      <c r="B66" s="49"/>
      <c r="C66" s="138"/>
      <c r="D66" s="50"/>
    </row>
    <row r="67" spans="1:4" ht="18.75">
      <c r="A67" s="37"/>
      <c r="B67" s="49"/>
      <c r="C67" s="138"/>
      <c r="D67" s="50"/>
    </row>
    <row r="68" spans="1:4" ht="18.75">
      <c r="A68" s="37"/>
      <c r="B68" s="49"/>
      <c r="C68" s="138"/>
      <c r="D68" s="50"/>
    </row>
    <row r="69" spans="1:4" ht="18.75">
      <c r="A69" s="37"/>
      <c r="B69" s="49"/>
      <c r="C69" s="138"/>
      <c r="D69" s="50"/>
    </row>
    <row r="70" spans="1:4" ht="18.75">
      <c r="A70" s="37"/>
      <c r="B70" s="49"/>
      <c r="C70" s="138"/>
      <c r="D70" s="50"/>
    </row>
    <row r="71" spans="1:4" ht="18.75">
      <c r="A71" s="37"/>
      <c r="B71" s="49"/>
      <c r="C71" s="138"/>
      <c r="D71" s="50"/>
    </row>
    <row r="72" spans="1:4" ht="18.75">
      <c r="A72" s="37"/>
      <c r="B72" s="49"/>
      <c r="C72" s="138"/>
      <c r="D72" s="50"/>
    </row>
    <row r="73" spans="1:4" ht="18.75">
      <c r="A73" s="37"/>
      <c r="B73" s="49"/>
      <c r="C73" s="138"/>
      <c r="D73" s="50"/>
    </row>
    <row r="74" spans="1:4" ht="18.75">
      <c r="A74" s="37"/>
      <c r="B74" s="49"/>
      <c r="C74" s="138"/>
      <c r="D74" s="50"/>
    </row>
    <row r="75" spans="1:4" ht="18.75">
      <c r="A75" s="37"/>
      <c r="B75" s="49"/>
      <c r="C75" s="138"/>
      <c r="D75" s="50"/>
    </row>
    <row r="76" spans="1:4" ht="12.75">
      <c r="A76" s="28"/>
      <c r="B76" s="29"/>
      <c r="C76" s="139"/>
      <c r="D76" s="30"/>
    </row>
    <row r="77" spans="1:4" ht="12.75">
      <c r="A77" s="28"/>
      <c r="B77" s="29"/>
      <c r="C77" s="139"/>
      <c r="D77" s="30"/>
    </row>
    <row r="78" spans="1:4" ht="12.75">
      <c r="A78" s="28"/>
      <c r="B78" s="29"/>
      <c r="C78" s="139"/>
      <c r="D78" s="31"/>
    </row>
    <row r="79" spans="1:4" ht="12.75">
      <c r="A79" s="28"/>
      <c r="B79" s="29"/>
      <c r="C79" s="139"/>
      <c r="D79" s="31"/>
    </row>
    <row r="80" spans="1:4" ht="12.75">
      <c r="A80" s="28"/>
      <c r="B80" s="28"/>
      <c r="C80" s="139"/>
      <c r="D80" s="31"/>
    </row>
    <row r="81" spans="1:4" ht="12.75">
      <c r="A81" s="28"/>
      <c r="B81" s="28"/>
      <c r="C81" s="139"/>
      <c r="D81" s="31"/>
    </row>
    <row r="82" spans="1:4" ht="12.75">
      <c r="A82" s="28"/>
      <c r="B82" s="28"/>
      <c r="C82" s="139"/>
      <c r="D82" s="31"/>
    </row>
    <row r="83" spans="1:4" ht="12.75">
      <c r="A83" s="28"/>
      <c r="B83" s="28"/>
      <c r="C83" s="139"/>
      <c r="D83" s="31"/>
    </row>
    <row r="84" spans="1:4" ht="12.75">
      <c r="A84" s="28"/>
      <c r="B84" s="28"/>
      <c r="C84" s="139"/>
      <c r="D84" s="31"/>
    </row>
    <row r="85" spans="1:4" ht="12.75">
      <c r="A85" s="28"/>
      <c r="B85" s="28"/>
      <c r="C85" s="139"/>
      <c r="D85" s="31"/>
    </row>
    <row r="86" spans="3:4" ht="12.75">
      <c r="C86" s="140"/>
      <c r="D86" s="20"/>
    </row>
    <row r="87" spans="3:4" ht="12.75">
      <c r="C87" s="140"/>
      <c r="D87" s="20"/>
    </row>
    <row r="88" spans="3:4" ht="12.75">
      <c r="C88" s="140"/>
      <c r="D88" s="20"/>
    </row>
    <row r="89" spans="3:4" ht="12.75">
      <c r="C89" s="140"/>
      <c r="D89" s="20"/>
    </row>
    <row r="90" spans="3:4" ht="12.75">
      <c r="C90" s="140"/>
      <c r="D90" s="20"/>
    </row>
    <row r="91" spans="3:4" ht="12.75">
      <c r="C91" s="141"/>
      <c r="D91" s="20"/>
    </row>
    <row r="92" spans="3:4" ht="12.75">
      <c r="C92" s="141"/>
      <c r="D92" s="20"/>
    </row>
    <row r="93" spans="3:4" ht="12.75">
      <c r="C93" s="141"/>
      <c r="D93" s="20"/>
    </row>
    <row r="94" spans="3:4" ht="12.75">
      <c r="C94" s="141"/>
      <c r="D94" s="21"/>
    </row>
    <row r="95" spans="3:4" ht="12.75">
      <c r="C95" s="141"/>
      <c r="D95" s="21"/>
    </row>
    <row r="96" spans="3:4" ht="12.75">
      <c r="C96" s="141"/>
      <c r="D96" s="21"/>
    </row>
    <row r="97" spans="3:4" ht="12.75">
      <c r="C97" s="141"/>
      <c r="D97" s="21"/>
    </row>
    <row r="98" spans="3:4" ht="12.75">
      <c r="C98" s="141"/>
      <c r="D98" s="21"/>
    </row>
    <row r="99" spans="3:4" ht="12.75">
      <c r="C99" s="141"/>
      <c r="D99" s="21"/>
    </row>
    <row r="100" spans="3:4" ht="12.75">
      <c r="C100" s="141"/>
      <c r="D100" s="21"/>
    </row>
    <row r="101" spans="3:4" ht="12.75">
      <c r="C101" s="141"/>
      <c r="D101" s="21"/>
    </row>
    <row r="102" spans="3:4" ht="12.75">
      <c r="C102" s="141"/>
      <c r="D102" s="21"/>
    </row>
    <row r="103" spans="3:4" ht="12.75">
      <c r="C103" s="141"/>
      <c r="D103" s="21"/>
    </row>
    <row r="104" spans="3:4" ht="12.75">
      <c r="C104" s="141"/>
      <c r="D104" s="21"/>
    </row>
    <row r="105" spans="3:4" ht="12.75">
      <c r="C105" s="141"/>
      <c r="D105" s="21"/>
    </row>
    <row r="106" spans="3:4" ht="12.75">
      <c r="C106" s="141"/>
      <c r="D106" s="21"/>
    </row>
    <row r="107" spans="3:4" ht="12.75">
      <c r="C107" s="141"/>
      <c r="D107" s="21"/>
    </row>
    <row r="108" spans="3:4" ht="12.75">
      <c r="C108" s="141"/>
      <c r="D108" s="21"/>
    </row>
  </sheetData>
  <sheetProtection/>
  <mergeCells count="1"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8.375" style="1" customWidth="1"/>
    <col min="2" max="2" width="14.875" style="1" customWidth="1"/>
    <col min="3" max="3" width="19.25390625" style="1" customWidth="1"/>
    <col min="4" max="4" width="11.625" style="1" customWidth="1"/>
    <col min="5" max="5" width="13.75390625" style="1" customWidth="1"/>
    <col min="6" max="6" width="11.75390625" style="1" customWidth="1"/>
    <col min="7" max="16384" width="9.125" style="1" customWidth="1"/>
  </cols>
  <sheetData>
    <row r="1" ht="15.75">
      <c r="A1" s="27" t="s">
        <v>36</v>
      </c>
    </row>
    <row r="2" spans="1:4" ht="19.5" customHeight="1">
      <c r="A2" s="107" t="s">
        <v>100</v>
      </c>
      <c r="B2" s="42"/>
      <c r="C2" s="16"/>
      <c r="D2" s="16"/>
    </row>
    <row r="3" spans="1:4" ht="19.5" customHeight="1">
      <c r="A3" s="107" t="s">
        <v>84</v>
      </c>
      <c r="B3" s="42"/>
      <c r="C3" s="16"/>
      <c r="D3" s="16"/>
    </row>
    <row r="4" spans="1:4" ht="12.75" customHeight="1">
      <c r="A4" s="178" t="s">
        <v>0</v>
      </c>
      <c r="B4" s="176" t="s">
        <v>50</v>
      </c>
      <c r="C4" s="177" t="s">
        <v>45</v>
      </c>
      <c r="D4" s="179" t="s">
        <v>22</v>
      </c>
    </row>
    <row r="5" spans="1:4" ht="12.75" customHeight="1">
      <c r="A5" s="178"/>
      <c r="B5" s="176"/>
      <c r="C5" s="177"/>
      <c r="D5" s="179"/>
    </row>
    <row r="6" spans="1:4" ht="12.75" customHeight="1">
      <c r="A6" s="178"/>
      <c r="B6" s="176"/>
      <c r="C6" s="177"/>
      <c r="D6" s="179"/>
    </row>
    <row r="7" spans="1:4" ht="12.75" customHeight="1">
      <c r="A7" s="178"/>
      <c r="B7" s="176"/>
      <c r="C7" s="177"/>
      <c r="D7" s="179"/>
    </row>
    <row r="8" spans="1:4" ht="21" customHeight="1">
      <c r="A8" s="62" t="s">
        <v>57</v>
      </c>
      <c r="B8" s="64">
        <v>5000000</v>
      </c>
      <c r="C8" s="185">
        <f>'[2]форма4'!$D$14</f>
        <v>-793914</v>
      </c>
      <c r="D8" s="64">
        <f>B8+C8</f>
        <v>4206086</v>
      </c>
    </row>
    <row r="9" spans="1:4" ht="18" customHeight="1">
      <c r="A9" s="62" t="s">
        <v>51</v>
      </c>
      <c r="B9" s="64"/>
      <c r="C9" s="64"/>
      <c r="D9" s="64"/>
    </row>
    <row r="10" spans="1:4" ht="12.75" customHeight="1">
      <c r="A10" s="63" t="s">
        <v>40</v>
      </c>
      <c r="B10" s="65" t="s">
        <v>39</v>
      </c>
      <c r="C10" s="184">
        <f>форма2!F18</f>
        <v>-375810</v>
      </c>
      <c r="D10" s="184">
        <f>SUM(B10:C10)</f>
        <v>-375810</v>
      </c>
    </row>
    <row r="11" spans="1:4" ht="12.75" customHeight="1">
      <c r="A11" s="62" t="s">
        <v>26</v>
      </c>
      <c r="B11" s="66" t="s">
        <v>39</v>
      </c>
      <c r="C11" s="185">
        <f>C10</f>
        <v>-375810</v>
      </c>
      <c r="D11" s="185">
        <f>SUM(B11:C11)</f>
        <v>-375810</v>
      </c>
    </row>
    <row r="12" spans="1:5" ht="20.25" customHeight="1">
      <c r="A12" s="62" t="s">
        <v>87</v>
      </c>
      <c r="B12" s="64">
        <f>B8</f>
        <v>5000000</v>
      </c>
      <c r="C12" s="185">
        <f>C8+C11</f>
        <v>-1169724</v>
      </c>
      <c r="D12" s="66">
        <f>SUM(B12:C12)</f>
        <v>3830276</v>
      </c>
      <c r="E12" s="15"/>
    </row>
    <row r="13" spans="1:7" ht="13.5" customHeight="1">
      <c r="A13" s="63"/>
      <c r="B13" s="67"/>
      <c r="C13" s="68"/>
      <c r="D13" s="68"/>
      <c r="G13" s="1" t="s">
        <v>18</v>
      </c>
    </row>
    <row r="14" spans="1:5" s="2" customFormat="1" ht="19.5" customHeight="1">
      <c r="A14" s="62" t="s">
        <v>58</v>
      </c>
      <c r="B14" s="64">
        <v>5000000</v>
      </c>
      <c r="C14" s="185">
        <f>форма1!D23</f>
        <v>-1531891</v>
      </c>
      <c r="D14" s="64">
        <f>SUM(B14:C14)</f>
        <v>3468109</v>
      </c>
      <c r="E14" s="61"/>
    </row>
    <row r="15" spans="1:4" s="2" customFormat="1" ht="19.5" customHeight="1">
      <c r="A15" s="62" t="s">
        <v>59</v>
      </c>
      <c r="B15" s="64" t="s">
        <v>39</v>
      </c>
      <c r="C15" s="64" t="s">
        <v>39</v>
      </c>
      <c r="D15" s="64" t="s">
        <v>39</v>
      </c>
    </row>
    <row r="16" spans="1:5" s="2" customFormat="1" ht="12.75">
      <c r="A16" s="63" t="s">
        <v>31</v>
      </c>
      <c r="B16" s="65" t="s">
        <v>39</v>
      </c>
      <c r="C16" s="184">
        <v>-205087</v>
      </c>
      <c r="D16" s="184">
        <f>SUM(B16:C16)</f>
        <v>-205087</v>
      </c>
      <c r="E16" s="61">
        <f>C16-форма2!E16</f>
        <v>1</v>
      </c>
    </row>
    <row r="17" spans="1:5" s="2" customFormat="1" ht="12.75">
      <c r="A17" s="62" t="s">
        <v>21</v>
      </c>
      <c r="B17" s="66" t="s">
        <v>39</v>
      </c>
      <c r="C17" s="185">
        <f>C16</f>
        <v>-205087</v>
      </c>
      <c r="D17" s="185">
        <f>SUM(B17:C17)</f>
        <v>-205087</v>
      </c>
      <c r="E17" s="61"/>
    </row>
    <row r="18" spans="1:4" s="2" customFormat="1" ht="12.75">
      <c r="A18" s="63" t="s">
        <v>8</v>
      </c>
      <c r="B18" s="65" t="s">
        <v>39</v>
      </c>
      <c r="C18" s="65" t="s">
        <v>39</v>
      </c>
      <c r="D18" s="65" t="s">
        <v>39</v>
      </c>
    </row>
    <row r="19" spans="1:4" s="2" customFormat="1" ht="12.75">
      <c r="A19" s="63" t="s">
        <v>41</v>
      </c>
      <c r="B19" s="65" t="s">
        <v>39</v>
      </c>
      <c r="C19" s="65" t="s">
        <v>39</v>
      </c>
      <c r="D19" s="65" t="str">
        <f>B19</f>
        <v>-</v>
      </c>
    </row>
    <row r="20" spans="1:5" s="2" customFormat="1" ht="19.5" customHeight="1">
      <c r="A20" s="62" t="s">
        <v>86</v>
      </c>
      <c r="B20" s="64">
        <f>B14</f>
        <v>5000000</v>
      </c>
      <c r="C20" s="185">
        <f>C14+C17</f>
        <v>-1736978</v>
      </c>
      <c r="D20" s="64">
        <f>SUM(B20:C20)</f>
        <v>3263022</v>
      </c>
      <c r="E20" s="3"/>
    </row>
    <row r="21" spans="1:5" s="2" customFormat="1" ht="12.75">
      <c r="A21" s="33"/>
      <c r="B21" s="34"/>
      <c r="C21" s="34"/>
      <c r="D21" s="32"/>
      <c r="E21" s="3"/>
    </row>
    <row r="22" spans="1:4" ht="24.75" customHeight="1">
      <c r="A22" s="73" t="str">
        <f>форма3!A37</f>
        <v>Генеральный директор Шевченко Д.П. ________________</v>
      </c>
      <c r="B22" s="17"/>
      <c r="C22" s="18"/>
      <c r="D22" s="18"/>
    </row>
    <row r="23" spans="1:4" ht="15.75">
      <c r="A23" s="59"/>
      <c r="B23" s="17"/>
      <c r="C23" s="18"/>
      <c r="D23" s="18"/>
    </row>
    <row r="24" spans="1:2" ht="15.75" customHeight="1">
      <c r="A24" s="73" t="str">
        <f>форма3!A39</f>
        <v>Главный бухгалтер Кульмагамбетова А.А. _______________</v>
      </c>
      <c r="B24" s="24"/>
    </row>
    <row r="25" spans="1:2" ht="14.25">
      <c r="A25" s="25" t="s">
        <v>18</v>
      </c>
      <c r="B25" s="26"/>
    </row>
    <row r="27" spans="2:4" ht="12.75">
      <c r="B27" s="113">
        <f>форма1!C22</f>
        <v>5000000</v>
      </c>
      <c r="C27" s="113">
        <f>форма1!C23</f>
        <v>-1736978</v>
      </c>
      <c r="D27" s="113">
        <f>форма1!C24</f>
        <v>3263022</v>
      </c>
    </row>
    <row r="28" spans="1:4" ht="12.75">
      <c r="A28" s="1" t="s">
        <v>18</v>
      </c>
      <c r="B28" s="113"/>
      <c r="C28" s="113"/>
      <c r="D28" s="113"/>
    </row>
    <row r="29" spans="1:4" ht="12.75">
      <c r="A29" s="4"/>
      <c r="B29" s="114">
        <f>B20-B27</f>
        <v>0</v>
      </c>
      <c r="C29" s="113">
        <v>0</v>
      </c>
      <c r="D29" s="113">
        <v>0</v>
      </c>
    </row>
  </sheetData>
  <sheetProtection/>
  <mergeCells count="4">
    <mergeCell ref="B4:B7"/>
    <mergeCell ref="C4:C7"/>
    <mergeCell ref="A4:A7"/>
    <mergeCell ref="D4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Aigul Kulmagambetova</cp:lastModifiedBy>
  <cp:lastPrinted>2022-11-14T06:15:54Z</cp:lastPrinted>
  <dcterms:created xsi:type="dcterms:W3CDTF">2013-07-30T09:06:25Z</dcterms:created>
  <dcterms:modified xsi:type="dcterms:W3CDTF">2022-11-18T11:09:20Z</dcterms:modified>
  <cp:category/>
  <cp:version/>
  <cp:contentType/>
  <cp:contentStatus/>
</cp:coreProperties>
</file>