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yzdykova\Desktop\Мои документы\ФО\Биржа\"/>
    </mc:Choice>
  </mc:AlternateContent>
  <bookViews>
    <workbookView xWindow="0" yWindow="0" windowWidth="28800" windowHeight="11610" activeTab="3"/>
  </bookViews>
  <sheets>
    <sheet name="1" sheetId="1" r:id="rId1"/>
    <sheet name="2" sheetId="2" r:id="rId2"/>
    <sheet name="3" sheetId="12" r:id="rId3"/>
    <sheet name="4" sheetId="4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C13" i="12"/>
  <c r="C8" i="12" l="1"/>
  <c r="C17" i="1"/>
  <c r="D17" i="1"/>
  <c r="J17" i="4" l="1"/>
  <c r="D34" i="12" l="1"/>
  <c r="D41" i="12" s="1"/>
  <c r="D24" i="12"/>
  <c r="D13" i="12"/>
  <c r="D8" i="12"/>
  <c r="D22" i="12" s="1"/>
  <c r="D28" i="12" l="1"/>
  <c r="D32" i="12" s="1"/>
  <c r="D44" i="12" s="1"/>
  <c r="D46" i="12" s="1"/>
  <c r="C34" i="12"/>
  <c r="D38" i="12"/>
  <c r="C38" i="12"/>
  <c r="C28" i="12"/>
  <c r="C41" i="12" l="1"/>
  <c r="C22" i="12"/>
  <c r="C24" i="12"/>
  <c r="C32" i="12" s="1"/>
  <c r="B20" i="4"/>
  <c r="C44" i="12" l="1"/>
  <c r="C46" i="12" s="1"/>
  <c r="C11" i="2"/>
  <c r="C6" i="2"/>
  <c r="D11" i="2"/>
  <c r="D32" i="1"/>
  <c r="C25" i="1"/>
  <c r="D25" i="1"/>
  <c r="C17" i="2" l="1"/>
  <c r="C19" i="2" s="1"/>
  <c r="D17" i="2"/>
  <c r="D19" i="2" s="1"/>
  <c r="J8" i="4" l="1"/>
  <c r="D23" i="2" l="1"/>
  <c r="D27" i="2" s="1"/>
  <c r="F11" i="4" s="1"/>
  <c r="J11" i="4" l="1"/>
  <c r="J14" i="4"/>
  <c r="C10" i="4"/>
  <c r="D10" i="4"/>
  <c r="D13" i="4" s="1"/>
  <c r="D15" i="4" s="1"/>
  <c r="D20" i="4" s="1"/>
  <c r="E10" i="4"/>
  <c r="E13" i="4" s="1"/>
  <c r="E15" i="4" s="1"/>
  <c r="E20" i="4" s="1"/>
  <c r="G10" i="4"/>
  <c r="G13" i="4" s="1"/>
  <c r="G15" i="4" s="1"/>
  <c r="G20" i="4" s="1"/>
  <c r="H10" i="4"/>
  <c r="H13" i="4" s="1"/>
  <c r="H15" i="4" s="1"/>
  <c r="H20" i="4" s="1"/>
  <c r="I10" i="4"/>
  <c r="I13" i="4" s="1"/>
  <c r="I15" i="4" s="1"/>
  <c r="I20" i="4" s="1"/>
  <c r="C23" i="2"/>
  <c r="C27" i="2" s="1"/>
  <c r="F19" i="4" l="1"/>
  <c r="C32" i="1"/>
  <c r="C34" i="1" s="1"/>
  <c r="C13" i="4"/>
  <c r="C15" i="4" s="1"/>
  <c r="C20" i="4" s="1"/>
  <c r="J10" i="4"/>
  <c r="J13" i="4" s="1"/>
  <c r="D34" i="1"/>
  <c r="J19" i="4" l="1"/>
  <c r="F18" i="4"/>
  <c r="J18" i="4" s="1"/>
  <c r="F20" i="4"/>
</calcChain>
</file>

<file path=xl/sharedStrings.xml><?xml version="1.0" encoding="utf-8"?>
<sst xmlns="http://schemas.openxmlformats.org/spreadsheetml/2006/main" count="171" uniqueCount="110">
  <si>
    <t>(в тысячах тенге)</t>
  </si>
  <si>
    <t>Прим.</t>
  </si>
  <si>
    <t>Денежные средства и их эквиваленты</t>
  </si>
  <si>
    <t>-</t>
  </si>
  <si>
    <t>КАПИТАЛ</t>
  </si>
  <si>
    <t>Уставный капитал</t>
  </si>
  <si>
    <t xml:space="preserve">Нераспределенная прибыль </t>
  </si>
  <si>
    <t>Итого капитал</t>
  </si>
  <si>
    <t>ВСЕГО КАПИТАЛ И ОБЯЗАТЕЛЬСТВА</t>
  </si>
  <si>
    <t>Подписано и утверждено от имени Руководства Компании:</t>
  </si>
  <si>
    <t>Выручка</t>
  </si>
  <si>
    <t>Прочие доходы</t>
  </si>
  <si>
    <t>Расходы по подоходному налогу</t>
  </si>
  <si>
    <t xml:space="preserve">Прибыль/ (убыток) после налогообложения от продолжающейся деятельности </t>
  </si>
  <si>
    <t>Прибыль за год</t>
  </si>
  <si>
    <t>Прочая совокупная прибыль:</t>
  </si>
  <si>
    <t>Компоненты прочей совокупной прибыли</t>
  </si>
  <si>
    <t>Налоговый эффект компонентов прочей совокупной прибыли</t>
  </si>
  <si>
    <t xml:space="preserve">Общая совокупная прибыль  </t>
  </si>
  <si>
    <r>
      <t>Прибыль/(убыток) после налогообложения от прекращенной деятельности</t>
    </r>
    <r>
      <rPr>
        <b/>
        <sz val="9"/>
        <color theme="1"/>
        <rFont val="Book Antiqua"/>
        <family val="1"/>
        <charset val="204"/>
      </rPr>
      <t xml:space="preserve"> </t>
    </r>
  </si>
  <si>
    <t>Резервный капитал</t>
  </si>
  <si>
    <t>Нераспределенная прибыль</t>
  </si>
  <si>
    <t>Доля неконтролирующих акционеров</t>
  </si>
  <si>
    <t>Изменения в учетной политике</t>
  </si>
  <si>
    <t>Пересчитанное сальдо</t>
  </si>
  <si>
    <t>Общая совокупная прибыль</t>
  </si>
  <si>
    <t>Выплата дивидендов</t>
  </si>
  <si>
    <t>Нематериальные активы</t>
  </si>
  <si>
    <t xml:space="preserve"> ОТЧЕТ О ФИНАНСОВОМ ПОЛОЖЕНИИ</t>
  </si>
  <si>
    <t xml:space="preserve">ВСЕГО АКТИВЫ </t>
  </si>
  <si>
    <t>Кредиты клиентам</t>
  </si>
  <si>
    <t>Основные средства</t>
  </si>
  <si>
    <t>ОБЯЗАТЕЛЬСТВА</t>
  </si>
  <si>
    <t xml:space="preserve">Прочие обязательства </t>
  </si>
  <si>
    <t>Итого обязательств</t>
  </si>
  <si>
    <t>ОТЧЕТ О ПРИБЫЛЯХ И УБЫТКАХ И ПРОЧЕМ СОВОКУПНОМ ДОХОДЕ</t>
  </si>
  <si>
    <t xml:space="preserve"> 31 декабря 2022года </t>
  </si>
  <si>
    <t>Процентные расходы</t>
  </si>
  <si>
    <t>Прочие операционные расходы</t>
  </si>
  <si>
    <t>Операционная прибыль</t>
  </si>
  <si>
    <t>ОТЧЕТ ОБ ИЗМЕНЕНИЯХ В КАПИТАЛЕ</t>
  </si>
  <si>
    <t xml:space="preserve">Сальдо на 1 января 2022 г. </t>
  </si>
  <si>
    <t>Отложенные налоговые активы</t>
  </si>
  <si>
    <t>Резервы</t>
  </si>
  <si>
    <t>Расходы по созданию резервов на возможные потери по финансовым активам</t>
  </si>
  <si>
    <t>Финансовые и операционные  расходы</t>
  </si>
  <si>
    <t>Прочие финансовые расходы</t>
  </si>
  <si>
    <t>Запасы</t>
  </si>
  <si>
    <t>Прочая дебиторская задолженность</t>
  </si>
  <si>
    <t>Капитализированные затраты</t>
  </si>
  <si>
    <t>Займы</t>
  </si>
  <si>
    <t>Торговая кредиторская задолженность</t>
  </si>
  <si>
    <t>Оценочные вознаграждения работникам</t>
  </si>
  <si>
    <t>Подоходный налог к оплате</t>
  </si>
  <si>
    <t>Авансы выданные</t>
  </si>
  <si>
    <t>Процентные доходы, в том числе:</t>
  </si>
  <si>
    <t>связанные с получением вознаграждения по предоставленным займам</t>
  </si>
  <si>
    <t>связанные с получением вознаграждения по депозитам</t>
  </si>
  <si>
    <t>Административные расходы</t>
  </si>
  <si>
    <t>Взносы собственников</t>
  </si>
  <si>
    <t>Чистая прибыль (убыток) за год</t>
  </si>
  <si>
    <t>Общая совокупная прибыль (убыток), всего:</t>
  </si>
  <si>
    <t>Операции с собственниками:</t>
  </si>
  <si>
    <t>ОТЧЕТ О ДВИЖЕНИИ ДЕНЕЖНЫХ СРЕДСТВ (прямой метод)</t>
  </si>
  <si>
    <t>Движение денежных средств от операционной деятельности</t>
  </si>
  <si>
    <t>Поступление денежных средств, всего:</t>
  </si>
  <si>
    <t>реализация товаров и услуг</t>
  </si>
  <si>
    <t>поступления по процентам от выданных кредитов и займов</t>
  </si>
  <si>
    <t>прочие поступления</t>
  </si>
  <si>
    <t>Выбытие денежных средств, всего: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</si>
  <si>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</si>
  <si>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</si>
  <si>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</si>
  <si>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</si>
  <si>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</si>
  <si>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</si>
  <si>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</si>
  <si>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Чистая сумма денежных средств от операционной деятельности</t>
  </si>
  <si>
    <t>Движение денежных средств от инвестиционной  деятельности</t>
  </si>
  <si>
    <t>реализация основных средств</t>
  </si>
  <si>
    <t>полученные вознаграждения</t>
  </si>
  <si>
    <t>погашение займов, предоставленных другим организациям и физическим лицам</t>
  </si>
  <si>
    <t>приобретение основных средств</t>
  </si>
  <si>
    <t>приобретение нематериальных активов</t>
  </si>
  <si>
    <t>предоставление займов другим организациям и физическим лицам</t>
  </si>
  <si>
    <t>Чистая сумма денежных средств от инвестиционной  деятельности</t>
  </si>
  <si>
    <t>Движение денежных средств от финансовой  деятельности</t>
  </si>
  <si>
    <t>получение займов</t>
  </si>
  <si>
    <t>выплата дивидендов</t>
  </si>
  <si>
    <t>погашение займов</t>
  </si>
  <si>
    <t xml:space="preserve">Чистая сумма денежных средств от финансовой деятельности  </t>
  </si>
  <si>
    <t>Влияние обменных курсов валют к тенге</t>
  </si>
  <si>
    <t>Влияние изменения балансовой стоимости денежных средств и их эквивалентов</t>
  </si>
  <si>
    <t>Увеличение +/-уменьшение денежных средств</t>
  </si>
  <si>
    <t>Денежные средства и их эквиваленты на начало периода</t>
  </si>
  <si>
    <t>Денежные средства и их эквиваленты на конец отчетного периода</t>
  </si>
  <si>
    <t>взносы в устаный капитал</t>
  </si>
  <si>
    <t>АКТИВЫ</t>
  </si>
  <si>
    <t xml:space="preserve">Сальдо на 1 января 2023 г. </t>
  </si>
  <si>
    <t>Валавин А.С.</t>
  </si>
  <si>
    <t>Директор  ТОО МФО Вивус</t>
  </si>
  <si>
    <t>Главный бухгалтер ТОО МФО Вивус</t>
  </si>
  <si>
    <t>Сыздыкова М.К.</t>
  </si>
  <si>
    <t xml:space="preserve">ТОО МФО Вивус </t>
  </si>
  <si>
    <t>ПО СОСТОЯНИЮ НА 30 сентября 2023 года</t>
  </si>
  <si>
    <t xml:space="preserve"> 30 сентября 2023 года </t>
  </si>
  <si>
    <t>ЗА ПЕРИОД, ЗАКОНЧИВШИЙСЯ 30 сентября 2023 года</t>
  </si>
  <si>
    <t xml:space="preserve"> 30 сентября 2023года </t>
  </si>
  <si>
    <t>Текущий налоговый актив</t>
  </si>
  <si>
    <t>Сальдо на 30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</si>
</sst>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9"/>
      <color theme="1"/>
      <name val="Book Antiqua"/>
      <family val="1"/>
      <charset val="204"/>
    </font>
    <font>
      <sz val="9"/>
      <color theme="1"/>
      <name val="Calibri"/>
      <family val="2"/>
      <scheme val="minor"/>
    </font>
    <font>
      <i/>
      <sz val="9"/>
      <color theme="1"/>
      <name val="Book Antiqua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Book Antiqua"/>
      <family val="1"/>
      <charset val="204"/>
    </font>
    <font>
      <sz val="9"/>
      <color theme="1"/>
      <name val="Cambri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sz val="8"/>
      <color rgb="FF000000"/>
      <name val="Book Antiqua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name val="Book Antiqua"/>
      <family val="1"/>
      <charset val="204"/>
    </font>
    <font>
      <i/>
      <sz val="8"/>
      <color rgb="FF000000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9">
    <xf numFmtId="0" fontId="0" fillId="0" borderId="0" xfId="0"/>
    <xf numFmtId="3" fontId="5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2" fontId="5" fillId="0" borderId="0" xfId="0" applyNumberFormat="1" applyFont="1" applyAlignment="1">
      <alignment horizontal="justify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/>
    <xf numFmtId="0" fontId="1" fillId="0" borderId="0" xfId="0" applyFont="1" applyAlignment="1">
      <alignment horizontal="justify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1" fillId="0" borderId="6" xfId="0" applyNumberFormat="1" applyFont="1" applyBorder="1" applyAlignment="1">
      <alignment horizontal="right" vertical="center" wrapText="1"/>
    </xf>
    <xf numFmtId="3" fontId="8" fillId="0" borderId="0" xfId="0" applyNumberFormat="1" applyFont="1"/>
    <xf numFmtId="0" fontId="5" fillId="0" borderId="0" xfId="0" applyFont="1" applyAlignment="1">
      <alignment horizontal="right" vertical="center" wrapText="1"/>
    </xf>
    <xf numFmtId="3" fontId="0" fillId="0" borderId="0" xfId="0" applyNumberFormat="1"/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0" fillId="0" borderId="0" xfId="0" applyNumberFormat="1"/>
    <xf numFmtId="0" fontId="5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/>
    <xf numFmtId="3" fontId="6" fillId="0" borderId="0" xfId="0" applyNumberFormat="1" applyFont="1"/>
    <xf numFmtId="0" fontId="6" fillId="0" borderId="4" xfId="0" applyFont="1" applyBorder="1"/>
    <xf numFmtId="3" fontId="6" fillId="0" borderId="2" xfId="0" applyNumberFormat="1" applyFont="1" applyBorder="1"/>
    <xf numFmtId="0" fontId="8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vertical="center" textRotation="90" wrapText="1"/>
    </xf>
    <xf numFmtId="0" fontId="11" fillId="0" borderId="0" xfId="0" applyFont="1" applyAlignment="1">
      <alignment vertical="center" textRotation="90"/>
    </xf>
    <xf numFmtId="0" fontId="1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20" fillId="0" borderId="0" xfId="0" applyFont="1"/>
    <xf numFmtId="0" fontId="10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0" fontId="19" fillId="0" borderId="0" xfId="0" applyFont="1"/>
    <xf numFmtId="3" fontId="12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workbookViewId="0">
      <selection activeCell="B30" sqref="B30"/>
    </sheetView>
  </sheetViews>
  <sheetFormatPr defaultColWidth="8.85546875" defaultRowHeight="12" x14ac:dyDescent="0.2"/>
  <cols>
    <col min="1" max="1" width="29.140625" style="11" customWidth="1"/>
    <col min="2" max="2" width="6" style="11" customWidth="1"/>
    <col min="3" max="3" width="19.5703125" style="11" customWidth="1"/>
    <col min="4" max="4" width="17.140625" style="11" customWidth="1"/>
    <col min="5" max="16384" width="8.85546875" style="11"/>
  </cols>
  <sheetData>
    <row r="1" spans="1:8" ht="14.25" x14ac:dyDescent="0.2">
      <c r="A1" s="85" t="s">
        <v>28</v>
      </c>
      <c r="B1" s="85"/>
      <c r="C1" s="85"/>
      <c r="D1" s="85"/>
    </row>
    <row r="2" spans="1:8" ht="14.25" x14ac:dyDescent="0.2">
      <c r="A2" s="85" t="s">
        <v>103</v>
      </c>
      <c r="B2" s="85"/>
      <c r="C2" s="85"/>
      <c r="D2" s="85"/>
    </row>
    <row r="3" spans="1:8" ht="14.25" x14ac:dyDescent="0.2">
      <c r="A3" s="85" t="s">
        <v>104</v>
      </c>
      <c r="B3" s="85"/>
      <c r="C3" s="85"/>
      <c r="D3" s="85"/>
    </row>
    <row r="4" spans="1:8" ht="14.25" x14ac:dyDescent="0.2">
      <c r="A4" s="86" t="s">
        <v>0</v>
      </c>
      <c r="B4" s="86"/>
      <c r="C4" s="86"/>
      <c r="D4" s="86"/>
    </row>
    <row r="5" spans="1:8" ht="28.5" x14ac:dyDescent="0.2">
      <c r="A5" s="3"/>
      <c r="B5" s="12" t="s">
        <v>1</v>
      </c>
      <c r="C5" s="13" t="s">
        <v>105</v>
      </c>
      <c r="D5" s="13" t="s">
        <v>36</v>
      </c>
    </row>
    <row r="6" spans="1:8" ht="13.5" x14ac:dyDescent="0.2">
      <c r="A6" s="7" t="s">
        <v>97</v>
      </c>
      <c r="B6" s="3"/>
      <c r="C6" s="14"/>
      <c r="D6" s="14"/>
    </row>
    <row r="7" spans="1:8" ht="27" x14ac:dyDescent="0.2">
      <c r="A7" s="7" t="s">
        <v>2</v>
      </c>
      <c r="B7" s="15">
        <v>11</v>
      </c>
      <c r="C7" s="1">
        <v>259733</v>
      </c>
      <c r="D7" s="1">
        <v>31442</v>
      </c>
    </row>
    <row r="8" spans="1:8" ht="13.5" x14ac:dyDescent="0.2">
      <c r="A8" s="7" t="s">
        <v>30</v>
      </c>
      <c r="B8" s="15">
        <v>12</v>
      </c>
      <c r="C8" s="1">
        <v>301590</v>
      </c>
      <c r="D8" s="1">
        <v>200886</v>
      </c>
      <c r="H8" s="16"/>
    </row>
    <row r="9" spans="1:8" ht="24.75" customHeight="1" x14ac:dyDescent="0.2">
      <c r="A9" s="7" t="s">
        <v>48</v>
      </c>
      <c r="B9" s="15">
        <v>13</v>
      </c>
      <c r="C9" s="1">
        <v>51919</v>
      </c>
      <c r="D9" s="1">
        <v>12</v>
      </c>
      <c r="H9" s="16"/>
    </row>
    <row r="10" spans="1:8" ht="12" customHeight="1" x14ac:dyDescent="0.2">
      <c r="A10" s="7" t="s">
        <v>54</v>
      </c>
      <c r="B10" s="15">
        <v>14</v>
      </c>
      <c r="C10" s="1">
        <v>4992</v>
      </c>
      <c r="D10" s="1">
        <v>629</v>
      </c>
    </row>
    <row r="11" spans="1:8" ht="13.5" x14ac:dyDescent="0.2">
      <c r="A11" s="7" t="s">
        <v>47</v>
      </c>
      <c r="B11" s="15">
        <v>15</v>
      </c>
      <c r="C11" s="1">
        <v>120</v>
      </c>
      <c r="D11" s="1">
        <v>106</v>
      </c>
    </row>
    <row r="12" spans="1:8" ht="13.5" x14ac:dyDescent="0.2">
      <c r="A12" s="7" t="s">
        <v>31</v>
      </c>
      <c r="B12" s="15">
        <v>16</v>
      </c>
      <c r="C12" s="1">
        <v>3886</v>
      </c>
      <c r="D12" s="1">
        <v>3796</v>
      </c>
    </row>
    <row r="13" spans="1:8" ht="13.5" x14ac:dyDescent="0.2">
      <c r="A13" s="7" t="s">
        <v>27</v>
      </c>
      <c r="B13" s="15">
        <v>17</v>
      </c>
      <c r="C13" s="1">
        <v>78</v>
      </c>
      <c r="D13" s="1">
        <v>88</v>
      </c>
    </row>
    <row r="14" spans="1:8" ht="13.5" x14ac:dyDescent="0.2">
      <c r="A14" s="7" t="s">
        <v>108</v>
      </c>
      <c r="B14" s="15"/>
      <c r="C14" s="1">
        <v>196</v>
      </c>
      <c r="D14" s="1">
        <v>0</v>
      </c>
    </row>
    <row r="15" spans="1:8" ht="13.5" x14ac:dyDescent="0.2">
      <c r="A15" s="7" t="s">
        <v>42</v>
      </c>
      <c r="B15" s="15"/>
      <c r="C15" s="1">
        <v>497</v>
      </c>
      <c r="D15" s="1">
        <v>497</v>
      </c>
    </row>
    <row r="16" spans="1:8" ht="13.5" x14ac:dyDescent="0.2">
      <c r="A16" s="7" t="s">
        <v>49</v>
      </c>
      <c r="B16" s="15">
        <v>18</v>
      </c>
      <c r="C16" s="1">
        <v>150</v>
      </c>
      <c r="D16" s="1">
        <v>88398</v>
      </c>
      <c r="H16" s="16"/>
    </row>
    <row r="17" spans="1:8" ht="15" thickBot="1" x14ac:dyDescent="0.25">
      <c r="A17" s="17" t="s">
        <v>29</v>
      </c>
      <c r="B17" s="80"/>
      <c r="C17" s="18">
        <f>SUM(C7:C16)</f>
        <v>623161</v>
      </c>
      <c r="D17" s="18">
        <f>SUM(D7:D16)</f>
        <v>325854</v>
      </c>
      <c r="H17" s="16"/>
    </row>
    <row r="18" spans="1:8" ht="14.25" thickTop="1" x14ac:dyDescent="0.2">
      <c r="A18" s="3"/>
      <c r="B18" s="81"/>
      <c r="C18" s="1"/>
      <c r="D18" s="1"/>
      <c r="E18" s="16"/>
    </row>
    <row r="19" spans="1:8" ht="13.5" x14ac:dyDescent="0.2">
      <c r="A19" s="7" t="s">
        <v>32</v>
      </c>
      <c r="B19" s="81"/>
      <c r="C19" s="1"/>
      <c r="D19" s="1"/>
    </row>
    <row r="20" spans="1:8" ht="13.5" x14ac:dyDescent="0.2">
      <c r="A20" s="7" t="s">
        <v>50</v>
      </c>
      <c r="B20" s="81">
        <v>19</v>
      </c>
      <c r="C20" s="1">
        <v>909534</v>
      </c>
      <c r="D20" s="20">
        <v>158783</v>
      </c>
    </row>
    <row r="21" spans="1:8" ht="13.5" x14ac:dyDescent="0.2">
      <c r="A21" s="7" t="s">
        <v>53</v>
      </c>
      <c r="B21" s="81"/>
      <c r="C21" s="1">
        <v>0</v>
      </c>
      <c r="D21" s="20">
        <v>208</v>
      </c>
    </row>
    <row r="22" spans="1:8" ht="27" x14ac:dyDescent="0.2">
      <c r="A22" s="7" t="s">
        <v>51</v>
      </c>
      <c r="B22" s="81">
        <v>20</v>
      </c>
      <c r="C22" s="21">
        <v>66337</v>
      </c>
      <c r="D22" s="14">
        <v>61979</v>
      </c>
      <c r="H22" s="16"/>
    </row>
    <row r="23" spans="1:8" ht="27" x14ac:dyDescent="0.2">
      <c r="A23" s="7" t="s">
        <v>52</v>
      </c>
      <c r="B23" s="15"/>
      <c r="C23" s="1">
        <v>2582</v>
      </c>
      <c r="D23" s="1">
        <v>1470</v>
      </c>
    </row>
    <row r="24" spans="1:8" ht="14.25" thickBot="1" x14ac:dyDescent="0.25">
      <c r="A24" s="7" t="s">
        <v>33</v>
      </c>
      <c r="B24" s="15">
        <v>21</v>
      </c>
      <c r="C24" s="1">
        <v>13023</v>
      </c>
      <c r="D24" s="1">
        <v>140</v>
      </c>
    </row>
    <row r="25" spans="1:8" ht="14.25" x14ac:dyDescent="0.2">
      <c r="A25" s="6" t="s">
        <v>34</v>
      </c>
      <c r="B25" s="80"/>
      <c r="C25" s="22">
        <f>SUM(C20:C24)</f>
        <v>991476</v>
      </c>
      <c r="D25" s="22">
        <f>SUM(D20:D24)</f>
        <v>222580</v>
      </c>
      <c r="H25" s="16"/>
    </row>
    <row r="26" spans="1:8" ht="14.25" x14ac:dyDescent="0.2">
      <c r="A26" s="6"/>
      <c r="B26" s="80"/>
      <c r="C26" s="2"/>
      <c r="D26" s="2"/>
    </row>
    <row r="27" spans="1:8" ht="14.25" x14ac:dyDescent="0.2">
      <c r="A27" s="6"/>
      <c r="B27" s="80"/>
      <c r="C27" s="2"/>
      <c r="D27" s="2"/>
    </row>
    <row r="28" spans="1:8" ht="13.5" x14ac:dyDescent="0.2">
      <c r="A28" s="7" t="s">
        <v>4</v>
      </c>
      <c r="B28" s="80"/>
      <c r="C28" s="1"/>
      <c r="D28" s="14"/>
    </row>
    <row r="29" spans="1:8" ht="13.5" x14ac:dyDescent="0.2">
      <c r="A29" s="7" t="s">
        <v>5</v>
      </c>
      <c r="B29" s="80">
        <v>22</v>
      </c>
      <c r="C29" s="1">
        <v>158526</v>
      </c>
      <c r="D29" s="1">
        <v>100000</v>
      </c>
    </row>
    <row r="30" spans="1:8" ht="13.5" x14ac:dyDescent="0.2">
      <c r="A30" s="7" t="s">
        <v>43</v>
      </c>
      <c r="B30" s="80"/>
      <c r="C30" s="1">
        <v>0</v>
      </c>
      <c r="D30" s="1">
        <v>4561</v>
      </c>
    </row>
    <row r="31" spans="1:8" ht="14.25" thickBot="1" x14ac:dyDescent="0.25">
      <c r="A31" s="7" t="s">
        <v>6</v>
      </c>
      <c r="B31" s="15"/>
      <c r="C31" s="20">
        <v>-526841</v>
      </c>
      <c r="D31" s="20">
        <v>-1287</v>
      </c>
      <c r="H31" s="16"/>
    </row>
    <row r="32" spans="1:8" ht="15" thickBot="1" x14ac:dyDescent="0.25">
      <c r="A32" s="6" t="s">
        <v>7</v>
      </c>
      <c r="B32" s="80"/>
      <c r="C32" s="23">
        <f>SUM(C29:C31)</f>
        <v>-368315</v>
      </c>
      <c r="D32" s="23">
        <f>SUM(D29:D31)</f>
        <v>103274</v>
      </c>
    </row>
    <row r="33" spans="1:4" ht="14.25" x14ac:dyDescent="0.2">
      <c r="A33" s="6"/>
      <c r="B33" s="80"/>
      <c r="C33" s="2"/>
      <c r="D33" s="2"/>
    </row>
    <row r="34" spans="1:4" ht="29.25" thickBot="1" x14ac:dyDescent="0.25">
      <c r="A34" s="6" t="s">
        <v>8</v>
      </c>
      <c r="B34" s="80"/>
      <c r="C34" s="18">
        <f>C25+C32</f>
        <v>623161</v>
      </c>
      <c r="D34" s="18">
        <f>D25+D32</f>
        <v>325854</v>
      </c>
    </row>
    <row r="35" spans="1:4" ht="15" thickTop="1" x14ac:dyDescent="0.2">
      <c r="A35" s="6"/>
      <c r="B35" s="3"/>
      <c r="C35" s="2"/>
      <c r="D35" s="2"/>
    </row>
    <row r="36" spans="1:4" ht="14.25" x14ac:dyDescent="0.2">
      <c r="A36" s="4" t="s">
        <v>9</v>
      </c>
    </row>
    <row r="38" spans="1:4" ht="14.25" x14ac:dyDescent="0.3">
      <c r="A38" s="10" t="s">
        <v>100</v>
      </c>
      <c r="B38" s="10"/>
      <c r="C38" s="24"/>
      <c r="D38" s="24" t="s">
        <v>99</v>
      </c>
    </row>
    <row r="40" spans="1:4" x14ac:dyDescent="0.2">
      <c r="D40" s="16"/>
    </row>
    <row r="41" spans="1:4" ht="14.25" x14ac:dyDescent="0.3">
      <c r="A41" s="10" t="s">
        <v>101</v>
      </c>
      <c r="B41" s="10"/>
      <c r="C41" s="10"/>
      <c r="D41" s="24" t="s">
        <v>102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18" sqref="B18"/>
    </sheetView>
  </sheetViews>
  <sheetFormatPr defaultRowHeight="15" x14ac:dyDescent="0.25"/>
  <cols>
    <col min="1" max="1" width="29.42578125" customWidth="1"/>
    <col min="3" max="3" width="14.28515625" customWidth="1"/>
    <col min="4" max="4" width="15.85546875" customWidth="1"/>
    <col min="6" max="6" width="14.140625" bestFit="1" customWidth="1"/>
    <col min="9" max="9" width="10.42578125" bestFit="1" customWidth="1"/>
  </cols>
  <sheetData>
    <row r="1" spans="1:9" x14ac:dyDescent="0.25">
      <c r="A1" s="85" t="s">
        <v>35</v>
      </c>
      <c r="B1" s="85"/>
      <c r="C1" s="85"/>
      <c r="D1" s="85"/>
    </row>
    <row r="2" spans="1:9" x14ac:dyDescent="0.25">
      <c r="A2" s="85" t="s">
        <v>103</v>
      </c>
      <c r="B2" s="85"/>
      <c r="C2" s="85"/>
      <c r="D2" s="85"/>
    </row>
    <row r="3" spans="1:9" x14ac:dyDescent="0.25">
      <c r="A3" s="85" t="s">
        <v>106</v>
      </c>
      <c r="B3" s="85"/>
      <c r="C3" s="85"/>
      <c r="D3" s="85"/>
    </row>
    <row r="4" spans="1:9" x14ac:dyDescent="0.25">
      <c r="A4" s="86" t="s">
        <v>0</v>
      </c>
      <c r="B4" s="86"/>
      <c r="C4" s="86"/>
      <c r="D4" s="86"/>
    </row>
    <row r="5" spans="1:9" ht="28.5" x14ac:dyDescent="0.25">
      <c r="A5" s="3"/>
      <c r="B5" s="12" t="s">
        <v>1</v>
      </c>
      <c r="C5" s="13" t="s">
        <v>107</v>
      </c>
      <c r="D5" s="13" t="s">
        <v>36</v>
      </c>
    </row>
    <row r="6" spans="1:9" x14ac:dyDescent="0.25">
      <c r="A6" s="5" t="s">
        <v>10</v>
      </c>
      <c r="B6" s="12"/>
      <c r="C6" s="25">
        <f>C7+C10</f>
        <v>680083</v>
      </c>
      <c r="D6" s="25">
        <v>29155</v>
      </c>
    </row>
    <row r="7" spans="1:9" x14ac:dyDescent="0.25">
      <c r="A7" s="7" t="s">
        <v>55</v>
      </c>
      <c r="B7" s="80"/>
      <c r="C7" s="1">
        <v>421808</v>
      </c>
      <c r="D7" s="1">
        <v>28999</v>
      </c>
      <c r="I7" s="26"/>
    </row>
    <row r="8" spans="1:9" ht="40.5" x14ac:dyDescent="0.25">
      <c r="A8" s="7" t="s">
        <v>56</v>
      </c>
      <c r="B8" s="80">
        <v>4</v>
      </c>
      <c r="C8" s="1">
        <v>420172</v>
      </c>
      <c r="D8" s="27">
        <v>27693</v>
      </c>
      <c r="G8" s="28"/>
      <c r="I8" s="26"/>
    </row>
    <row r="9" spans="1:9" ht="27" x14ac:dyDescent="0.25">
      <c r="A9" s="7" t="s">
        <v>57</v>
      </c>
      <c r="B9" s="80">
        <v>4</v>
      </c>
      <c r="C9" s="1">
        <v>1636</v>
      </c>
      <c r="D9" s="27">
        <v>1307</v>
      </c>
      <c r="F9" s="28"/>
      <c r="I9" s="26"/>
    </row>
    <row r="10" spans="1:9" x14ac:dyDescent="0.25">
      <c r="A10" s="7" t="s">
        <v>11</v>
      </c>
      <c r="B10" s="80">
        <v>5</v>
      </c>
      <c r="C10" s="1">
        <v>258275</v>
      </c>
      <c r="D10" s="27">
        <v>155</v>
      </c>
      <c r="F10" s="28"/>
      <c r="I10" s="26"/>
    </row>
    <row r="11" spans="1:9" ht="29.25" thickBot="1" x14ac:dyDescent="0.3">
      <c r="A11" s="6" t="s">
        <v>45</v>
      </c>
      <c r="B11" s="80"/>
      <c r="C11" s="2">
        <f>SUM(C12:C16)</f>
        <v>1205637</v>
      </c>
      <c r="D11" s="2">
        <f>SUM(D12:D16)</f>
        <v>30939</v>
      </c>
      <c r="G11" s="28"/>
      <c r="I11" s="26"/>
    </row>
    <row r="12" spans="1:9" x14ac:dyDescent="0.25">
      <c r="A12" s="7" t="s">
        <v>37</v>
      </c>
      <c r="B12" s="15">
        <v>6</v>
      </c>
      <c r="C12" s="29">
        <v>43739</v>
      </c>
      <c r="D12" s="30">
        <v>745</v>
      </c>
      <c r="F12" s="31"/>
      <c r="I12" s="26"/>
    </row>
    <row r="13" spans="1:9" x14ac:dyDescent="0.25">
      <c r="A13" s="7" t="s">
        <v>46</v>
      </c>
      <c r="B13" s="15">
        <v>6</v>
      </c>
      <c r="C13" s="1">
        <v>236</v>
      </c>
      <c r="D13" s="1">
        <v>110</v>
      </c>
      <c r="I13" s="26"/>
    </row>
    <row r="14" spans="1:9" x14ac:dyDescent="0.25">
      <c r="A14" s="8" t="s">
        <v>44</v>
      </c>
      <c r="B14" s="15">
        <v>7</v>
      </c>
      <c r="C14" s="1">
        <v>553730</v>
      </c>
      <c r="D14" s="1">
        <v>2321</v>
      </c>
      <c r="I14" s="26"/>
    </row>
    <row r="15" spans="1:9" x14ac:dyDescent="0.25">
      <c r="A15" s="7" t="s">
        <v>58</v>
      </c>
      <c r="B15" s="15">
        <v>8</v>
      </c>
      <c r="C15" s="1">
        <v>597525</v>
      </c>
      <c r="D15" s="27">
        <v>25957</v>
      </c>
      <c r="I15" s="26"/>
    </row>
    <row r="16" spans="1:9" ht="15.75" thickBot="1" x14ac:dyDescent="0.3">
      <c r="A16" s="7" t="s">
        <v>38</v>
      </c>
      <c r="B16" s="15">
        <v>9</v>
      </c>
      <c r="C16" s="1">
        <v>10407</v>
      </c>
      <c r="D16" s="27">
        <v>1806</v>
      </c>
      <c r="F16" s="31"/>
      <c r="I16" s="26"/>
    </row>
    <row r="17" spans="1:9" x14ac:dyDescent="0.25">
      <c r="A17" s="6" t="s">
        <v>39</v>
      </c>
      <c r="B17" s="32"/>
      <c r="C17" s="33">
        <f>C6-C11</f>
        <v>-525554</v>
      </c>
      <c r="D17" s="33">
        <f>D6-D11</f>
        <v>-1784</v>
      </c>
      <c r="I17" s="26"/>
    </row>
    <row r="18" spans="1:9" ht="15.75" thickBot="1" x14ac:dyDescent="0.3">
      <c r="A18" s="7" t="s">
        <v>12</v>
      </c>
      <c r="B18" s="80">
        <v>10</v>
      </c>
      <c r="C18" s="1">
        <v>0</v>
      </c>
      <c r="D18" s="34">
        <v>497</v>
      </c>
      <c r="I18" s="26"/>
    </row>
    <row r="19" spans="1:9" ht="42.75" x14ac:dyDescent="0.25">
      <c r="A19" s="6" t="s">
        <v>13</v>
      </c>
      <c r="B19" s="3"/>
      <c r="C19" s="22">
        <f>C17+C18</f>
        <v>-525554</v>
      </c>
      <c r="D19" s="22">
        <f>D17+D18</f>
        <v>-1287</v>
      </c>
      <c r="I19" s="26"/>
    </row>
    <row r="20" spans="1:9" x14ac:dyDescent="0.25">
      <c r="A20" s="3"/>
      <c r="B20" s="19"/>
      <c r="C20" s="35"/>
      <c r="D20" s="3"/>
    </row>
    <row r="21" spans="1:9" ht="40.5" x14ac:dyDescent="0.25">
      <c r="A21" s="7" t="s">
        <v>19</v>
      </c>
      <c r="B21" s="19"/>
      <c r="C21" s="35"/>
      <c r="D21" s="3"/>
    </row>
    <row r="22" spans="1:9" ht="15.75" thickBot="1" x14ac:dyDescent="0.3">
      <c r="A22" s="3"/>
      <c r="B22" s="3"/>
      <c r="C22" s="36"/>
      <c r="D22" s="37"/>
    </row>
    <row r="23" spans="1:9" x14ac:dyDescent="0.25">
      <c r="A23" s="6" t="s">
        <v>14</v>
      </c>
      <c r="B23" s="3"/>
      <c r="C23" s="2">
        <f>C19</f>
        <v>-525554</v>
      </c>
      <c r="D23" s="2">
        <f>D19</f>
        <v>-1287</v>
      </c>
    </row>
    <row r="24" spans="1:9" x14ac:dyDescent="0.25">
      <c r="A24" s="17" t="s">
        <v>15</v>
      </c>
      <c r="B24" s="3"/>
      <c r="C24" s="13"/>
      <c r="D24" s="3"/>
    </row>
    <row r="25" spans="1:9" ht="27" x14ac:dyDescent="0.25">
      <c r="A25" s="7" t="s">
        <v>16</v>
      </c>
      <c r="B25" s="19"/>
      <c r="C25" s="35" t="s">
        <v>3</v>
      </c>
      <c r="D25" s="3"/>
    </row>
    <row r="26" spans="1:9" ht="27.75" thickBot="1" x14ac:dyDescent="0.3">
      <c r="A26" s="7" t="s">
        <v>17</v>
      </c>
      <c r="B26" s="3"/>
      <c r="C26" s="27" t="s">
        <v>3</v>
      </c>
      <c r="D26" s="3"/>
    </row>
    <row r="27" spans="1:9" x14ac:dyDescent="0.25">
      <c r="A27" s="6" t="s">
        <v>18</v>
      </c>
      <c r="B27" s="3"/>
      <c r="C27" s="22">
        <f>C23</f>
        <v>-525554</v>
      </c>
      <c r="D27" s="22">
        <f>D23</f>
        <v>-1287</v>
      </c>
      <c r="G27" s="28"/>
    </row>
    <row r="28" spans="1:9" x14ac:dyDescent="0.25">
      <c r="A28" s="4" t="s">
        <v>9</v>
      </c>
      <c r="B28" s="11"/>
      <c r="C28" s="11"/>
      <c r="D28" s="11"/>
    </row>
    <row r="30" spans="1:9" ht="15.75" x14ac:dyDescent="0.3">
      <c r="A30" s="10" t="s">
        <v>100</v>
      </c>
      <c r="B30" s="10"/>
      <c r="C30" s="24"/>
      <c r="D30" s="24" t="s">
        <v>99</v>
      </c>
    </row>
    <row r="31" spans="1:9" x14ac:dyDescent="0.25">
      <c r="A31" s="11"/>
      <c r="B31" s="11"/>
      <c r="C31" s="11"/>
      <c r="D31" s="11"/>
    </row>
    <row r="32" spans="1:9" x14ac:dyDescent="0.25">
      <c r="A32" s="11"/>
      <c r="B32" s="11"/>
      <c r="C32" s="11"/>
      <c r="D32" s="16"/>
    </row>
    <row r="33" spans="1:4" ht="15.75" x14ac:dyDescent="0.3">
      <c r="A33" s="10" t="s">
        <v>101</v>
      </c>
      <c r="B33" s="10"/>
      <c r="C33" s="10"/>
      <c r="D33" s="24" t="s">
        <v>102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8" workbookViewId="0">
      <selection activeCell="F20" sqref="F20:G21"/>
    </sheetView>
  </sheetViews>
  <sheetFormatPr defaultRowHeight="15" x14ac:dyDescent="0.25"/>
  <cols>
    <col min="1" max="1" width="39" customWidth="1"/>
    <col min="2" max="2" width="9.140625" style="83"/>
    <col min="3" max="3" width="14.28515625" customWidth="1"/>
    <col min="4" max="4" width="15.85546875" customWidth="1"/>
    <col min="6" max="6" width="14.140625" bestFit="1" customWidth="1"/>
    <col min="7" max="7" width="10.42578125" bestFit="1" customWidth="1"/>
  </cols>
  <sheetData>
    <row r="1" spans="1:7" x14ac:dyDescent="0.25">
      <c r="A1" s="85" t="s">
        <v>63</v>
      </c>
      <c r="B1" s="85"/>
      <c r="C1" s="85"/>
      <c r="D1" s="85"/>
    </row>
    <row r="2" spans="1:7" x14ac:dyDescent="0.25">
      <c r="A2" s="85" t="s">
        <v>103</v>
      </c>
      <c r="B2" s="85"/>
      <c r="C2" s="85"/>
      <c r="D2" s="85"/>
    </row>
    <row r="3" spans="1:7" x14ac:dyDescent="0.25">
      <c r="A3" s="85" t="s">
        <v>106</v>
      </c>
      <c r="B3" s="85"/>
      <c r="C3" s="85"/>
      <c r="D3" s="85"/>
    </row>
    <row r="4" spans="1:7" x14ac:dyDescent="0.25">
      <c r="A4" s="86" t="s">
        <v>0</v>
      </c>
      <c r="B4" s="86"/>
      <c r="C4" s="86"/>
      <c r="D4" s="86"/>
    </row>
    <row r="5" spans="1:7" ht="28.5" x14ac:dyDescent="0.25">
      <c r="A5" s="3"/>
      <c r="B5" s="12" t="s">
        <v>1</v>
      </c>
      <c r="C5" s="13" t="s">
        <v>107</v>
      </c>
      <c r="D5" s="13" t="s">
        <v>36</v>
      </c>
    </row>
    <row r="6" spans="1:7" x14ac:dyDescent="0.25">
      <c r="A6" s="3"/>
      <c r="B6" s="12"/>
      <c r="C6" s="13"/>
      <c r="D6" s="13"/>
    </row>
    <row r="7" spans="1:7" ht="24" x14ac:dyDescent="0.25">
      <c r="A7" s="5" t="s">
        <v>64</v>
      </c>
      <c r="B7" s="12"/>
      <c r="C7" s="25"/>
      <c r="D7" s="25" t="s">
        <v>3</v>
      </c>
    </row>
    <row r="8" spans="1:7" ht="19.149999999999999" customHeight="1" x14ac:dyDescent="0.25">
      <c r="A8" s="6" t="s">
        <v>65</v>
      </c>
      <c r="B8" s="80"/>
      <c r="C8" s="1">
        <f>C9+C10+C12+C11</f>
        <v>3155788</v>
      </c>
      <c r="D8" s="1">
        <f>D10+D12</f>
        <v>91945</v>
      </c>
      <c r="G8" s="26"/>
    </row>
    <row r="9" spans="1:7" x14ac:dyDescent="0.25">
      <c r="A9" s="7" t="s">
        <v>66</v>
      </c>
      <c r="B9" s="80"/>
      <c r="C9" s="1">
        <v>75617</v>
      </c>
      <c r="D9" s="27" t="s">
        <v>3</v>
      </c>
      <c r="G9" s="26"/>
    </row>
    <row r="10" spans="1:7" ht="27" x14ac:dyDescent="0.25">
      <c r="A10" s="7" t="s">
        <v>67</v>
      </c>
      <c r="B10" s="80"/>
      <c r="C10" s="1">
        <v>346500</v>
      </c>
      <c r="D10" s="27">
        <v>1111</v>
      </c>
      <c r="F10" s="28"/>
      <c r="G10" s="26"/>
    </row>
    <row r="11" spans="1:7" x14ac:dyDescent="0.25">
      <c r="A11" s="7" t="s">
        <v>68</v>
      </c>
      <c r="B11" s="80"/>
      <c r="C11" s="1">
        <v>92113</v>
      </c>
      <c r="D11" s="27"/>
      <c r="F11" s="28"/>
      <c r="G11" s="26"/>
    </row>
    <row r="12" spans="1:7" ht="27" x14ac:dyDescent="0.25">
      <c r="A12" s="7" t="s">
        <v>81</v>
      </c>
      <c r="B12" s="80"/>
      <c r="C12" s="1">
        <v>2641558</v>
      </c>
      <c r="D12" s="27">
        <v>90834</v>
      </c>
      <c r="F12" s="28"/>
      <c r="G12" s="26"/>
    </row>
    <row r="13" spans="1:7" ht="15.75" thickBot="1" x14ac:dyDescent="0.3">
      <c r="A13" s="6" t="s">
        <v>69</v>
      </c>
      <c r="B13" s="80"/>
      <c r="C13" s="2">
        <f>C14+C16+C19+C20+C21</f>
        <v>3477806</v>
      </c>
      <c r="D13" s="2">
        <f>D14+D16+D19+D20</f>
        <v>321937</v>
      </c>
      <c r="G13" s="26"/>
    </row>
    <row r="14" spans="1:7" x14ac:dyDescent="0.25">
      <c r="A14" s="7" t="s">
        <v>70</v>
      </c>
      <c r="B14" s="15"/>
      <c r="C14" s="29">
        <v>483324</v>
      </c>
      <c r="D14" s="30">
        <v>40898</v>
      </c>
      <c r="F14" s="31"/>
      <c r="G14" s="26"/>
    </row>
    <row r="15" spans="1:7" ht="28.5" customHeight="1" x14ac:dyDescent="0.25">
      <c r="A15" s="7" t="s">
        <v>71</v>
      </c>
      <c r="B15" s="15"/>
      <c r="C15" s="1" t="s">
        <v>3</v>
      </c>
      <c r="D15" s="1" t="s">
        <v>3</v>
      </c>
      <c r="G15" s="26"/>
    </row>
    <row r="16" spans="1:7" x14ac:dyDescent="0.25">
      <c r="A16" s="8" t="s">
        <v>72</v>
      </c>
      <c r="B16" s="15"/>
      <c r="C16" s="1">
        <v>64930</v>
      </c>
      <c r="D16" s="1">
        <v>8653</v>
      </c>
      <c r="G16" s="26"/>
    </row>
    <row r="17" spans="1:7" x14ac:dyDescent="0.25">
      <c r="A17" s="7" t="s">
        <v>73</v>
      </c>
      <c r="B17" s="15"/>
      <c r="C17" s="1" t="s">
        <v>3</v>
      </c>
      <c r="D17" s="27" t="s">
        <v>3</v>
      </c>
      <c r="G17" s="26"/>
    </row>
    <row r="18" spans="1:7" x14ac:dyDescent="0.25">
      <c r="A18" s="7" t="s">
        <v>74</v>
      </c>
      <c r="B18" s="15"/>
      <c r="C18" s="1" t="s">
        <v>3</v>
      </c>
      <c r="D18" s="27"/>
      <c r="G18" s="26"/>
    </row>
    <row r="19" spans="1:7" ht="27" x14ac:dyDescent="0.25">
      <c r="A19" s="7" t="s">
        <v>75</v>
      </c>
      <c r="B19" s="15"/>
      <c r="C19" s="1">
        <v>23277</v>
      </c>
      <c r="D19" s="27">
        <v>4983</v>
      </c>
      <c r="F19" s="31"/>
      <c r="G19" s="26"/>
    </row>
    <row r="20" spans="1:7" ht="27" x14ac:dyDescent="0.25">
      <c r="A20" s="9" t="s">
        <v>84</v>
      </c>
      <c r="B20" s="15"/>
      <c r="C20" s="1">
        <v>2588628</v>
      </c>
      <c r="D20" s="1">
        <v>267403</v>
      </c>
      <c r="F20" s="28"/>
    </row>
    <row r="21" spans="1:7" ht="15.75" thickBot="1" x14ac:dyDescent="0.3">
      <c r="A21" s="7" t="s">
        <v>76</v>
      </c>
      <c r="B21" s="15"/>
      <c r="C21" s="1">
        <v>317647</v>
      </c>
      <c r="D21" s="27" t="s">
        <v>3</v>
      </c>
      <c r="F21" s="31"/>
      <c r="G21" s="26"/>
    </row>
    <row r="22" spans="1:7" ht="28.5" x14ac:dyDescent="0.25">
      <c r="A22" s="6" t="s">
        <v>77</v>
      </c>
      <c r="B22" s="32"/>
      <c r="C22" s="33">
        <f>C8-C13</f>
        <v>-322018</v>
      </c>
      <c r="D22" s="33">
        <f>D8-D13</f>
        <v>-229992</v>
      </c>
      <c r="G22" s="26"/>
    </row>
    <row r="23" spans="1:7" ht="24" x14ac:dyDescent="0.25">
      <c r="A23" s="5" t="s">
        <v>78</v>
      </c>
      <c r="B23" s="12"/>
      <c r="C23" s="25"/>
      <c r="D23" s="25"/>
      <c r="G23" s="26"/>
    </row>
    <row r="24" spans="1:7" x14ac:dyDescent="0.25">
      <c r="A24" s="6" t="s">
        <v>65</v>
      </c>
      <c r="B24" s="80"/>
      <c r="C24" s="2">
        <f>C25+C26+C27</f>
        <v>0</v>
      </c>
      <c r="D24" s="2">
        <f>D25+D26+D27</f>
        <v>0</v>
      </c>
    </row>
    <row r="25" spans="1:7" x14ac:dyDescent="0.25">
      <c r="A25" s="7" t="s">
        <v>79</v>
      </c>
      <c r="B25" s="80"/>
      <c r="C25" s="1">
        <v>0</v>
      </c>
      <c r="D25" s="27">
        <v>0</v>
      </c>
    </row>
    <row r="26" spans="1:7" x14ac:dyDescent="0.25">
      <c r="A26" s="7" t="s">
        <v>80</v>
      </c>
      <c r="B26" s="80"/>
      <c r="C26" s="1">
        <v>0</v>
      </c>
      <c r="D26" s="27">
        <v>0</v>
      </c>
    </row>
    <row r="27" spans="1:7" x14ac:dyDescent="0.25">
      <c r="A27" s="7" t="s">
        <v>68</v>
      </c>
      <c r="B27" s="80"/>
      <c r="C27" s="1">
        <v>0</v>
      </c>
      <c r="D27" s="27">
        <v>0</v>
      </c>
    </row>
    <row r="28" spans="1:7" ht="15.75" thickBot="1" x14ac:dyDescent="0.3">
      <c r="A28" s="6" t="s">
        <v>69</v>
      </c>
      <c r="B28" s="80"/>
      <c r="C28" s="2">
        <f>SUM(C29:C31)</f>
        <v>0</v>
      </c>
      <c r="D28" s="2">
        <f>SUM(D29:D31)</f>
        <v>0</v>
      </c>
    </row>
    <row r="29" spans="1:7" x14ac:dyDescent="0.25">
      <c r="A29" s="7" t="s">
        <v>82</v>
      </c>
      <c r="B29" s="15"/>
      <c r="C29" s="29"/>
      <c r="D29" s="30" t="s">
        <v>3</v>
      </c>
    </row>
    <row r="30" spans="1:7" x14ac:dyDescent="0.25">
      <c r="A30" s="7" t="s">
        <v>83</v>
      </c>
      <c r="B30" s="15"/>
      <c r="C30" s="1"/>
      <c r="D30" s="1" t="s">
        <v>3</v>
      </c>
    </row>
    <row r="31" spans="1:7" ht="15.75" thickBot="1" x14ac:dyDescent="0.3">
      <c r="A31" s="7" t="s">
        <v>68</v>
      </c>
      <c r="B31" s="15"/>
      <c r="C31" s="1"/>
      <c r="D31" s="27" t="s">
        <v>3</v>
      </c>
    </row>
    <row r="32" spans="1:7" ht="28.5" x14ac:dyDescent="0.25">
      <c r="A32" s="6" t="s">
        <v>85</v>
      </c>
      <c r="B32" s="32"/>
      <c r="C32" s="33">
        <f>C24-C28</f>
        <v>0</v>
      </c>
      <c r="D32" s="33">
        <f>D23-D28</f>
        <v>0</v>
      </c>
    </row>
    <row r="33" spans="1:4" ht="24" x14ac:dyDescent="0.25">
      <c r="A33" s="5" t="s">
        <v>86</v>
      </c>
      <c r="B33" s="12"/>
      <c r="C33" s="25"/>
      <c r="D33" s="25"/>
    </row>
    <row r="34" spans="1:4" x14ac:dyDescent="0.25">
      <c r="A34" s="6" t="s">
        <v>65</v>
      </c>
      <c r="B34" s="80"/>
      <c r="C34" s="2">
        <f>C35+C36+C37</f>
        <v>721887</v>
      </c>
      <c r="D34" s="2">
        <f>D35+D36+D37</f>
        <v>262489</v>
      </c>
    </row>
    <row r="35" spans="1:4" x14ac:dyDescent="0.25">
      <c r="A35" s="7" t="s">
        <v>96</v>
      </c>
      <c r="B35" s="80"/>
      <c r="C35" s="1">
        <v>53965</v>
      </c>
      <c r="D35" s="27">
        <v>100000</v>
      </c>
    </row>
    <row r="36" spans="1:4" x14ac:dyDescent="0.25">
      <c r="A36" s="7" t="s">
        <v>87</v>
      </c>
      <c r="B36" s="80"/>
      <c r="C36" s="1">
        <v>666286</v>
      </c>
      <c r="D36" s="27">
        <v>157928</v>
      </c>
    </row>
    <row r="37" spans="1:4" x14ac:dyDescent="0.25">
      <c r="A37" s="7" t="s">
        <v>68</v>
      </c>
      <c r="B37" s="80"/>
      <c r="C37" s="1">
        <v>1636</v>
      </c>
      <c r="D37" s="27">
        <v>4561</v>
      </c>
    </row>
    <row r="38" spans="1:4" ht="15.75" thickBot="1" x14ac:dyDescent="0.3">
      <c r="A38" s="6" t="s">
        <v>69</v>
      </c>
      <c r="B38" s="80"/>
      <c r="C38" s="2">
        <f>SUM(C39:C40)</f>
        <v>171200</v>
      </c>
      <c r="D38" s="2">
        <f>SUM(D39:D40)</f>
        <v>0</v>
      </c>
    </row>
    <row r="39" spans="1:4" x14ac:dyDescent="0.25">
      <c r="A39" s="7" t="s">
        <v>89</v>
      </c>
      <c r="B39" s="15"/>
      <c r="C39" s="29">
        <v>171200</v>
      </c>
      <c r="D39" s="30">
        <v>0</v>
      </c>
    </row>
    <row r="40" spans="1:4" ht="15.75" thickBot="1" x14ac:dyDescent="0.3">
      <c r="A40" s="7" t="s">
        <v>88</v>
      </c>
      <c r="B40" s="15"/>
      <c r="C40" s="1">
        <v>0</v>
      </c>
      <c r="D40" s="1">
        <v>0</v>
      </c>
    </row>
    <row r="41" spans="1:4" ht="28.5" x14ac:dyDescent="0.25">
      <c r="A41" s="6" t="s">
        <v>90</v>
      </c>
      <c r="B41" s="32"/>
      <c r="C41" s="33">
        <f>C34-C38</f>
        <v>550687</v>
      </c>
      <c r="D41" s="33">
        <f>D34</f>
        <v>262489</v>
      </c>
    </row>
    <row r="42" spans="1:4" x14ac:dyDescent="0.25">
      <c r="A42" s="7" t="s">
        <v>91</v>
      </c>
      <c r="C42" s="38">
        <v>-378</v>
      </c>
      <c r="D42" s="38">
        <v>-1055</v>
      </c>
    </row>
    <row r="43" spans="1:4" ht="27" x14ac:dyDescent="0.25">
      <c r="A43" s="7" t="s">
        <v>92</v>
      </c>
      <c r="C43" s="38"/>
      <c r="D43" s="38"/>
    </row>
    <row r="44" spans="1:4" ht="27" x14ac:dyDescent="0.25">
      <c r="A44" s="7" t="s">
        <v>93</v>
      </c>
      <c r="C44" s="39">
        <f>C22+C32+C41+C42</f>
        <v>228291</v>
      </c>
      <c r="D44" s="39">
        <f>D22+D32+D41+D42</f>
        <v>31442</v>
      </c>
    </row>
    <row r="45" spans="1:4" ht="29.25" thickBot="1" x14ac:dyDescent="0.3">
      <c r="A45" s="6" t="s">
        <v>94</v>
      </c>
      <c r="C45" s="40"/>
      <c r="D45" s="40"/>
    </row>
    <row r="46" spans="1:4" ht="29.25" thickBot="1" x14ac:dyDescent="0.3">
      <c r="A46" s="6" t="s">
        <v>95</v>
      </c>
      <c r="B46" s="82">
        <v>11</v>
      </c>
      <c r="C46" s="41">
        <f>D46+C44</f>
        <v>259733</v>
      </c>
      <c r="D46" s="41">
        <f>D44</f>
        <v>31442</v>
      </c>
    </row>
    <row r="48" spans="1:4" x14ac:dyDescent="0.25">
      <c r="C48" s="28"/>
    </row>
    <row r="49" spans="1:4" ht="15.75" x14ac:dyDescent="0.3">
      <c r="A49" s="10" t="s">
        <v>100</v>
      </c>
      <c r="B49" s="84"/>
      <c r="C49" s="24"/>
      <c r="D49" s="24" t="s">
        <v>99</v>
      </c>
    </row>
    <row r="50" spans="1:4" x14ac:dyDescent="0.25">
      <c r="A50" s="11"/>
      <c r="B50" s="82"/>
      <c r="C50" s="11"/>
      <c r="D50" s="11"/>
    </row>
    <row r="51" spans="1:4" x14ac:dyDescent="0.25">
      <c r="A51" s="11"/>
      <c r="B51" s="82"/>
      <c r="C51" s="11"/>
      <c r="D51" s="16"/>
    </row>
    <row r="52" spans="1:4" ht="15.75" x14ac:dyDescent="0.3">
      <c r="A52" s="10" t="s">
        <v>101</v>
      </c>
      <c r="B52" s="84"/>
      <c r="C52" s="10"/>
      <c r="D52" s="24" t="s">
        <v>102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21" sqref="J21"/>
    </sheetView>
  </sheetViews>
  <sheetFormatPr defaultColWidth="8.85546875" defaultRowHeight="11.25" x14ac:dyDescent="0.2"/>
  <cols>
    <col min="1" max="1" width="21.5703125" style="42" customWidth="1"/>
    <col min="2" max="2" width="8.85546875" style="42"/>
    <col min="3" max="3" width="6.140625" style="42" customWidth="1"/>
    <col min="4" max="4" width="5.85546875" style="42" customWidth="1"/>
    <col min="5" max="5" width="6.28515625" style="42" customWidth="1"/>
    <col min="6" max="6" width="8.85546875" style="42"/>
    <col min="7" max="7" width="5.85546875" style="42" customWidth="1"/>
    <col min="8" max="8" width="8.85546875" style="42"/>
    <col min="9" max="9" width="5.28515625" style="42" customWidth="1"/>
    <col min="10" max="16384" width="8.85546875" style="42"/>
  </cols>
  <sheetData>
    <row r="1" spans="1:10" ht="13.5" x14ac:dyDescent="0.2">
      <c r="A1" s="87" t="s">
        <v>40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3.5" x14ac:dyDescent="0.2">
      <c r="A2" s="87" t="s">
        <v>103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3.5" x14ac:dyDescent="0.2">
      <c r="A3" s="87" t="s">
        <v>106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3.5" x14ac:dyDescent="0.2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 x14ac:dyDescent="0.2">
      <c r="A5" s="43"/>
    </row>
    <row r="6" spans="1:10" ht="79.5" x14ac:dyDescent="0.2">
      <c r="A6" s="44"/>
      <c r="B6" s="45" t="s">
        <v>5</v>
      </c>
      <c r="C6" s="46"/>
      <c r="D6" s="46" t="s">
        <v>20</v>
      </c>
      <c r="E6" s="47"/>
      <c r="F6" s="46" t="s">
        <v>21</v>
      </c>
      <c r="G6" s="47"/>
      <c r="H6" s="45" t="s">
        <v>22</v>
      </c>
      <c r="I6" s="48"/>
      <c r="J6" s="45" t="s">
        <v>7</v>
      </c>
    </row>
    <row r="7" spans="1:10" ht="13.5" thickBot="1" x14ac:dyDescent="0.25">
      <c r="A7" s="49"/>
      <c r="B7" s="50"/>
      <c r="C7" s="51"/>
      <c r="D7" s="51"/>
      <c r="E7" s="50"/>
      <c r="F7" s="50"/>
      <c r="G7" s="50"/>
      <c r="H7" s="50"/>
      <c r="I7" s="52"/>
      <c r="J7" s="52"/>
    </row>
    <row r="8" spans="1:10" ht="27.75" thickBot="1" x14ac:dyDescent="0.25">
      <c r="A8" s="53" t="s">
        <v>41</v>
      </c>
      <c r="B8" s="54" t="s">
        <v>3</v>
      </c>
      <c r="C8" s="55"/>
      <c r="D8" s="54"/>
      <c r="E8" s="56"/>
      <c r="F8" s="54" t="s">
        <v>3</v>
      </c>
      <c r="G8" s="56"/>
      <c r="H8" s="54"/>
      <c r="I8" s="57"/>
      <c r="J8" s="58">
        <f>SUM(B8:H8)</f>
        <v>0</v>
      </c>
    </row>
    <row r="9" spans="1:10" ht="25.5" x14ac:dyDescent="0.2">
      <c r="A9" s="59" t="s">
        <v>23</v>
      </c>
      <c r="B9" s="60"/>
      <c r="C9" s="60"/>
      <c r="D9" s="60"/>
      <c r="E9" s="60"/>
      <c r="F9" s="60" t="s">
        <v>3</v>
      </c>
      <c r="G9" s="60"/>
      <c r="H9" s="60"/>
      <c r="I9" s="61"/>
      <c r="J9" s="61"/>
    </row>
    <row r="10" spans="1:10" ht="13.5" x14ac:dyDescent="0.2">
      <c r="A10" s="53" t="s">
        <v>24</v>
      </c>
      <c r="B10" s="62" t="s">
        <v>3</v>
      </c>
      <c r="C10" s="62">
        <f t="shared" ref="C10:I10" si="0">C8+C9</f>
        <v>0</v>
      </c>
      <c r="D10" s="62">
        <f t="shared" si="0"/>
        <v>0</v>
      </c>
      <c r="E10" s="62">
        <f t="shared" si="0"/>
        <v>0</v>
      </c>
      <c r="F10" s="62" t="s">
        <v>3</v>
      </c>
      <c r="G10" s="62">
        <f t="shared" si="0"/>
        <v>0</v>
      </c>
      <c r="H10" s="62">
        <f t="shared" si="0"/>
        <v>0</v>
      </c>
      <c r="I10" s="62">
        <f t="shared" si="0"/>
        <v>0</v>
      </c>
      <c r="J10" s="62">
        <f>SUM(B10:I10)</f>
        <v>0</v>
      </c>
    </row>
    <row r="11" spans="1:10" ht="26.25" thickBot="1" x14ac:dyDescent="0.25">
      <c r="A11" s="59" t="s">
        <v>25</v>
      </c>
      <c r="B11" s="63"/>
      <c r="C11" s="64"/>
      <c r="D11" s="63"/>
      <c r="E11" s="56"/>
      <c r="F11" s="63">
        <f>'2'!D27</f>
        <v>-1287</v>
      </c>
      <c r="G11" s="56"/>
      <c r="H11" s="63"/>
      <c r="I11" s="57"/>
      <c r="J11" s="54">
        <f>SUM(B11:I11)</f>
        <v>-1287</v>
      </c>
    </row>
    <row r="12" spans="1:10" ht="12.75" x14ac:dyDescent="0.2">
      <c r="A12" s="59" t="s">
        <v>26</v>
      </c>
      <c r="B12" s="60"/>
      <c r="C12" s="65"/>
      <c r="D12" s="60"/>
      <c r="E12" s="66"/>
      <c r="F12" s="60"/>
      <c r="G12" s="66"/>
      <c r="H12" s="60"/>
      <c r="I12" s="67"/>
      <c r="J12" s="61"/>
    </row>
    <row r="13" spans="1:10" ht="27" x14ac:dyDescent="0.2">
      <c r="A13" s="53" t="s">
        <v>98</v>
      </c>
      <c r="B13" s="62" t="s">
        <v>3</v>
      </c>
      <c r="C13" s="62">
        <f t="shared" ref="C13:I13" si="1">C10+C11</f>
        <v>0</v>
      </c>
      <c r="D13" s="62">
        <f t="shared" si="1"/>
        <v>0</v>
      </c>
      <c r="E13" s="62">
        <f t="shared" si="1"/>
        <v>0</v>
      </c>
      <c r="F13" s="62" t="s">
        <v>3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>J10+J11-J12</f>
        <v>-1287</v>
      </c>
    </row>
    <row r="14" spans="1:10" ht="25.5" x14ac:dyDescent="0.2">
      <c r="A14" s="59" t="s">
        <v>23</v>
      </c>
      <c r="B14" s="60"/>
      <c r="C14" s="60"/>
      <c r="D14" s="60"/>
      <c r="E14" s="60"/>
      <c r="F14" s="60" t="s">
        <v>3</v>
      </c>
      <c r="G14" s="60"/>
      <c r="H14" s="60"/>
      <c r="I14" s="61"/>
      <c r="J14" s="61" t="str">
        <f>F14</f>
        <v>-</v>
      </c>
    </row>
    <row r="15" spans="1:10" ht="13.5" x14ac:dyDescent="0.2">
      <c r="A15" s="53" t="s">
        <v>24</v>
      </c>
      <c r="B15" s="62" t="s">
        <v>3</v>
      </c>
      <c r="C15" s="62">
        <f t="shared" ref="C15:I15" si="2">C13+C14</f>
        <v>0</v>
      </c>
      <c r="D15" s="62">
        <f t="shared" si="2"/>
        <v>0</v>
      </c>
      <c r="E15" s="62">
        <f t="shared" si="2"/>
        <v>0</v>
      </c>
      <c r="F15" s="62" t="s">
        <v>3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8" t="s">
        <v>3</v>
      </c>
    </row>
    <row r="16" spans="1:10" ht="27" x14ac:dyDescent="0.2">
      <c r="A16" s="53" t="s">
        <v>62</v>
      </c>
      <c r="B16" s="62"/>
      <c r="C16" s="62"/>
      <c r="D16" s="62"/>
      <c r="E16" s="62"/>
      <c r="F16" s="62"/>
      <c r="G16" s="62"/>
      <c r="H16" s="62"/>
      <c r="I16" s="62"/>
      <c r="J16" s="68"/>
    </row>
    <row r="17" spans="1:10" ht="13.5" x14ac:dyDescent="0.2">
      <c r="A17" s="59" t="s">
        <v>59</v>
      </c>
      <c r="B17" s="62">
        <v>158526</v>
      </c>
      <c r="C17" s="69"/>
      <c r="D17" s="62"/>
      <c r="E17" s="69"/>
      <c r="F17" s="62" t="s">
        <v>3</v>
      </c>
      <c r="G17" s="69"/>
      <c r="H17" s="62"/>
      <c r="I17" s="70"/>
      <c r="J17" s="68">
        <f>B17+D17</f>
        <v>158526</v>
      </c>
    </row>
    <row r="18" spans="1:10" s="71" customFormat="1" ht="40.5" x14ac:dyDescent="0.2">
      <c r="A18" s="53" t="s">
        <v>61</v>
      </c>
      <c r="B18" s="62"/>
      <c r="C18" s="69"/>
      <c r="D18" s="62"/>
      <c r="E18" s="69"/>
      <c r="F18" s="62">
        <f>F19</f>
        <v>-525554</v>
      </c>
      <c r="G18" s="69"/>
      <c r="H18" s="62"/>
      <c r="I18" s="70"/>
      <c r="J18" s="68">
        <f>F18+J13</f>
        <v>-526841</v>
      </c>
    </row>
    <row r="19" spans="1:10" s="78" customFormat="1" ht="27.75" thickBot="1" x14ac:dyDescent="0.25">
      <c r="A19" s="72" t="s">
        <v>60</v>
      </c>
      <c r="B19" s="73"/>
      <c r="C19" s="74"/>
      <c r="D19" s="73"/>
      <c r="E19" s="74"/>
      <c r="F19" s="75">
        <f>'2'!C27</f>
        <v>-525554</v>
      </c>
      <c r="G19" s="74"/>
      <c r="H19" s="73"/>
      <c r="I19" s="76"/>
      <c r="J19" s="77">
        <f>F19+J13</f>
        <v>-526841</v>
      </c>
    </row>
    <row r="20" spans="1:10" ht="27.75" thickBot="1" x14ac:dyDescent="0.25">
      <c r="A20" s="53" t="s">
        <v>109</v>
      </c>
      <c r="B20" s="79">
        <f>B17</f>
        <v>158526</v>
      </c>
      <c r="C20" s="79">
        <f>C15+C17-C19</f>
        <v>0</v>
      </c>
      <c r="D20" s="79">
        <f>D15+D17-D19</f>
        <v>0</v>
      </c>
      <c r="E20" s="79">
        <f>E15+E17-E19</f>
        <v>0</v>
      </c>
      <c r="F20" s="79">
        <f>F19+F11</f>
        <v>-526841</v>
      </c>
      <c r="G20" s="79">
        <f>G15+G17-G19</f>
        <v>0</v>
      </c>
      <c r="H20" s="79">
        <f>H15+H17-H19</f>
        <v>0</v>
      </c>
      <c r="I20" s="79">
        <f>I15+I17-I19</f>
        <v>0</v>
      </c>
      <c r="J20" s="79">
        <f>B20+D20+F20</f>
        <v>-368315</v>
      </c>
    </row>
    <row r="21" spans="1:10" ht="12" thickTop="1" x14ac:dyDescent="0.2"/>
    <row r="23" spans="1:10" ht="14.25" x14ac:dyDescent="0.3">
      <c r="A23" s="10" t="s">
        <v>100</v>
      </c>
      <c r="B23" s="10"/>
      <c r="C23" s="24"/>
      <c r="D23" s="24" t="s">
        <v>99</v>
      </c>
    </row>
    <row r="24" spans="1:10" ht="12" x14ac:dyDescent="0.2">
      <c r="A24" s="11"/>
      <c r="B24" s="11"/>
      <c r="C24" s="11"/>
      <c r="D24" s="11"/>
    </row>
    <row r="25" spans="1:10" ht="12" x14ac:dyDescent="0.2">
      <c r="A25" s="11"/>
      <c r="B25" s="11"/>
      <c r="C25" s="11"/>
      <c r="D25" s="16"/>
    </row>
    <row r="26" spans="1:10" ht="14.25" x14ac:dyDescent="0.3">
      <c r="A26" s="10" t="s">
        <v>101</v>
      </c>
      <c r="B26" s="10"/>
      <c r="C26" s="10"/>
      <c r="D26" s="24" t="s">
        <v>102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msyzdykova</cp:lastModifiedBy>
  <cp:lastPrinted>2023-08-18T08:36:58Z</cp:lastPrinted>
  <dcterms:created xsi:type="dcterms:W3CDTF">2015-06-05T18:17:20Z</dcterms:created>
  <dcterms:modified xsi:type="dcterms:W3CDTF">2023-11-07T13:22:06Z</dcterms:modified>
</cp:coreProperties>
</file>