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bdrakhova\Desktop\ФО\2024\"/>
    </mc:Choice>
  </mc:AlternateContent>
  <xr:revisionPtr revIDLastSave="0" documentId="13_ncr:1_{B9B5BA72-A153-49FD-ABD0-9F1CFF63B75E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ОПУ" sheetId="2" r:id="rId1"/>
    <sheet name="Баланс" sheetId="1" r:id="rId2"/>
    <sheet name="Капитал" sheetId="3" r:id="rId3"/>
    <sheet name="ОДДС" sheetId="4" r:id="rId4"/>
  </sheets>
  <definedNames>
    <definedName name="_Hlk35446127" localSheetId="0">ОПУ!$A$1</definedName>
    <definedName name="_Hlk523759641" localSheetId="1">Баланс!#REF!</definedName>
    <definedName name="_Hlk523759728" localSheetId="0">ОПУ!#REF!</definedName>
    <definedName name="_Hlk9584503" localSheetId="0">ОПУ!#REF!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4" l="1"/>
  <c r="B45" i="4" l="1"/>
  <c r="D21" i="3" l="1"/>
  <c r="E21" i="3"/>
  <c r="D11" i="2"/>
  <c r="C11" i="2" l="1"/>
  <c r="C8" i="2"/>
  <c r="D8" i="2"/>
  <c r="D13" i="2" s="1"/>
  <c r="B39" i="4"/>
  <c r="C13" i="2" l="1"/>
  <c r="C15" i="2" s="1"/>
  <c r="B13" i="4" l="1"/>
  <c r="B18" i="4" s="1"/>
  <c r="B25" i="4" s="1"/>
  <c r="B27" i="4" s="1"/>
  <c r="B41" i="4" s="1"/>
  <c r="C32" i="4" l="1"/>
  <c r="C18" i="4"/>
  <c r="C25" i="4" s="1"/>
  <c r="C27" i="4" s="1"/>
  <c r="C21" i="3"/>
  <c r="B21" i="3"/>
  <c r="D15" i="2"/>
  <c r="C41" i="4" l="1"/>
  <c r="C45" i="4" s="1"/>
  <c r="C30" i="1" l="1"/>
  <c r="C24" i="1"/>
  <c r="C15" i="1"/>
  <c r="C31" i="1" l="1"/>
</calcChain>
</file>

<file path=xl/sharedStrings.xml><?xml version="1.0" encoding="utf-8"?>
<sst xmlns="http://schemas.openxmlformats.org/spreadsheetml/2006/main" count="158" uniqueCount="100">
  <si>
    <t>Денежные средства и их эквиваленты</t>
  </si>
  <si>
    <t>Кредиты клиентам</t>
  </si>
  <si>
    <t>Итого обязательства</t>
  </si>
  <si>
    <t>Уставный капитал</t>
  </si>
  <si>
    <t>Итого капитал</t>
  </si>
  <si>
    <t>Прочие активы</t>
  </si>
  <si>
    <t>Прочие обязательства</t>
  </si>
  <si>
    <t>ТОО «МИКРОФИНАНСОВАЯ ОРГАНИЗАЦИЯ ЮНИКРЕДО»</t>
  </si>
  <si>
    <t>Выпущенные долговые ценные бумаги</t>
  </si>
  <si>
    <t>ПРОМЕЖУТОЧНЫЙ СОКРАЩЕННЫЙ ОТЧЕТ О ФИНАНСОВОМ ПОЛОЖЕНИИ НА</t>
  </si>
  <si>
    <t>Процентные расходы</t>
  </si>
  <si>
    <t>Отложенные налоговые обязательства</t>
  </si>
  <si>
    <t xml:space="preserve">  </t>
  </si>
  <si>
    <t>Нераспределенная прибыль</t>
  </si>
  <si>
    <t>Взносы собственников</t>
  </si>
  <si>
    <t>Совокупный доход/убыток за период</t>
  </si>
  <si>
    <t>-</t>
  </si>
  <si>
    <t>Проценты полученные по депозитам</t>
  </si>
  <si>
    <t>Проценты уплаченные по выпущенным облигациям</t>
  </si>
  <si>
    <t>Чистое (увеличение)/уменьшение в операционных активах</t>
  </si>
  <si>
    <t>Депозиты в банках</t>
  </si>
  <si>
    <t>Чистое (увеличение)/уменьшение в операционных обязательствах</t>
  </si>
  <si>
    <t>Денежные потоки от операционной деятельности</t>
  </si>
  <si>
    <t>Проценты, полученные по кредитам клиентам</t>
  </si>
  <si>
    <t>Проценты полученные по операциям "обратное РЕПО"</t>
  </si>
  <si>
    <t>Полученный накопленный купон по выпущенным облигациям</t>
  </si>
  <si>
    <t>Проценты уплаченные по операциям "РЕПО"</t>
  </si>
  <si>
    <t>Прочие операционные расходы уплаченные</t>
  </si>
  <si>
    <t>Чистые реализованные доходы/( убытки) по операциям с иностранной валютой</t>
  </si>
  <si>
    <t>Расходы на персонал уплаченные</t>
  </si>
  <si>
    <t>Налоги, кроме корпоративного подоходного налога и социальных отчислений, уплаченные</t>
  </si>
  <si>
    <t>Денежные потоки от операционной деятельности до изменений в оперционных активах и обязательствах</t>
  </si>
  <si>
    <t>Денежные потоки от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</si>
  <si>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</si>
  <si>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от операционной деятельности</t>
  </si>
  <si>
    <t>Денежные потоки от инвестиционной деятельности</t>
  </si>
  <si>
    <t>Чистое поступление / (выбытие) по договорам обратного РЕПО</t>
  </si>
  <si>
    <t>Чистое поступление денежных средств от инвестиционной деятельности</t>
  </si>
  <si>
    <t>Денежные потоки от финансовой деятельности</t>
  </si>
  <si>
    <t>Чистое (расходование)/ поступление денежных средств от/(в)  финансовой деятельности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</si>
  <si>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</si>
  <si>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</si>
  <si>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года</t>
  </si>
  <si>
    <t>Денежные средства на конец отчетного года</t>
  </si>
  <si>
    <t>Наименование статьи</t>
  </si>
  <si>
    <t>Прим.</t>
  </si>
  <si>
    <t>Активы</t>
  </si>
  <si>
    <t>Прочая дебиторская задолженность</t>
  </si>
  <si>
    <t>Займы выданные</t>
  </si>
  <si>
    <t>Активы в форме права пользования</t>
  </si>
  <si>
    <t>Основные средства и нематериальные активы</t>
  </si>
  <si>
    <t>Отложенные налоговые активы</t>
  </si>
  <si>
    <t>Итого активы</t>
  </si>
  <si>
    <t>Обязательства</t>
  </si>
  <si>
    <t>Обязательство по корпоративному подоходному налогу</t>
  </si>
  <si>
    <t>Обязательства по договорам аренды</t>
  </si>
  <si>
    <t>Краткосрочная кредиторская задолженность</t>
  </si>
  <si>
    <t>Собственный капитал</t>
  </si>
  <si>
    <t>Дополнительно оплаченный капитал</t>
  </si>
  <si>
    <t>Итого собственный капитал</t>
  </si>
  <si>
    <t xml:space="preserve">Итого обязательства и собственный капитал </t>
  </si>
  <si>
    <t>Примечания</t>
  </si>
  <si>
    <t>Процентные доходы</t>
  </si>
  <si>
    <t>Итого операционная прибыль</t>
  </si>
  <si>
    <t>Административные расходы</t>
  </si>
  <si>
    <t>Прочие доходы / (расходы), нетто</t>
  </si>
  <si>
    <t>Прибыль/ (убыток) до налогообложения</t>
  </si>
  <si>
    <t>Экономия / (расходы) по корпоративному подоходному налогу</t>
  </si>
  <si>
    <t>Чистая прибыль/ (убыток) за год</t>
  </si>
  <si>
    <t>Прочий совокупный доход</t>
  </si>
  <si>
    <t>Итого совокупный доход/ (убыток) за год</t>
  </si>
  <si>
    <t>На 31 декабря 2021 года</t>
  </si>
  <si>
    <t>Чистая прибыль за год</t>
  </si>
  <si>
    <t>Совокупный доход за год</t>
  </si>
  <si>
    <t>Итого совокупный доход за год</t>
  </si>
  <si>
    <r>
      <t xml:space="preserve">Прочие операции с собственниками </t>
    </r>
    <r>
      <rPr>
        <i/>
        <sz val="10"/>
        <color rgb="FF000000"/>
        <rFont val="Times New Roman"/>
        <family val="1"/>
        <charset val="204"/>
      </rPr>
      <t>(Примечание 4)</t>
    </r>
  </si>
  <si>
    <t>На 31 декабря 2022 года</t>
  </si>
  <si>
    <r>
      <t>Корректировка предыдущего периода</t>
    </r>
    <r>
      <rPr>
        <i/>
        <sz val="10"/>
        <color rgb="FF000000"/>
        <rFont val="Times New Roman"/>
        <family val="1"/>
        <charset val="204"/>
      </rPr>
      <t xml:space="preserve"> (Примечание 4)</t>
    </r>
  </si>
  <si>
    <t>На 01 января 2023 года (пересчитано)*</t>
  </si>
  <si>
    <r>
      <t xml:space="preserve">Взносы собственников </t>
    </r>
    <r>
      <rPr>
        <i/>
        <sz val="10"/>
        <color rgb="FF000000"/>
        <rFont val="Times New Roman"/>
        <family val="1"/>
        <charset val="204"/>
      </rPr>
      <t>(Примечание 14)</t>
    </r>
  </si>
  <si>
    <t>На 31 декабря 2023 года</t>
  </si>
  <si>
    <r>
      <t xml:space="preserve">Займы, выданные участнику </t>
    </r>
    <r>
      <rPr>
        <i/>
        <sz val="10"/>
        <color theme="1"/>
        <rFont val="Times New Roman"/>
        <family val="1"/>
        <charset val="204"/>
      </rPr>
      <t>(Примечание 8)</t>
    </r>
  </si>
  <si>
    <r>
      <t>Взнос в уставный капитал</t>
    </r>
    <r>
      <rPr>
        <i/>
        <sz val="10"/>
        <color theme="1"/>
        <rFont val="Times New Roman"/>
        <family val="1"/>
        <charset val="204"/>
      </rPr>
      <t xml:space="preserve"> (Примечание 14)</t>
    </r>
  </si>
  <si>
    <r>
      <t xml:space="preserve">Выпущенные долговые ценные бумаги </t>
    </r>
    <r>
      <rPr>
        <i/>
        <sz val="10"/>
        <color theme="1"/>
        <rFont val="Times New Roman"/>
        <family val="1"/>
        <charset val="204"/>
      </rPr>
      <t>(Примечание 11)</t>
    </r>
  </si>
  <si>
    <r>
      <t xml:space="preserve">Выплаты опциона держателям облигаций </t>
    </r>
    <r>
      <rPr>
        <i/>
        <sz val="10"/>
        <color theme="1"/>
        <rFont val="Times New Roman"/>
        <family val="1"/>
        <charset val="204"/>
      </rPr>
      <t>(Примечание 11)</t>
    </r>
  </si>
  <si>
    <r>
      <t xml:space="preserve">Погашение обязательств по аренде </t>
    </r>
    <r>
      <rPr>
        <i/>
        <sz val="10"/>
        <color theme="1"/>
        <rFont val="Times New Roman"/>
        <family val="1"/>
        <charset val="204"/>
      </rPr>
      <t>(Примечание 9)</t>
    </r>
  </si>
  <si>
    <t>31 декабря 2023г.</t>
  </si>
  <si>
    <t>Резерв под ожидаемые кредитные убытки</t>
  </si>
  <si>
    <t>тыс.тг</t>
  </si>
  <si>
    <t>Директор</t>
  </si>
  <si>
    <t>Кан Ю.В.. ______________________</t>
  </si>
  <si>
    <t>30 июня 2024г.</t>
  </si>
  <si>
    <t>ПРОМЕЖУТОЧНЫЙ СОКРАЩЕННЫЙ ОТЧЕТ О ПРИБЫЛЯХ ИЛИ УБЫТКАХ И ПРОЧЕМ СОВОКУПНОМ ДОХОДЕ ЗА ШЕСТЬ МЕСЯЦЕВ ЗАКОНЧИВШИХСЯ 30 ИЮНЯ 2024г.</t>
  </si>
  <si>
    <t>за три месяца, закончившихся 30 июня 2024 года (неаудировано)</t>
  </si>
  <si>
    <t>за три месяца, закончившихся 30 июня 2023 года (аудировано)</t>
  </si>
  <si>
    <t>ПРОМЕЖУТОЧНЫЙ СОКРАЩЕННЫЙ ОТЧЕТ ОБ ИЗМЕНЕНИЯХ В КАПИТАЛЕ ЗА ШЕСТЬ МЕСЯЦЕВ, ЗАКОНЧИВШИХСЯ 30 ИЮНЯ 2024г.</t>
  </si>
  <si>
    <t>Остаток на 30 июня 2024 года</t>
  </si>
  <si>
    <t>ПРОМЕЖУТОЧНЫЙ СОКРАЩЕННЫЙ ОТЧЕТ О ДВИЖЕНИИ ДЕНЕЖНЫХ СРЕДСТВ ЗА ШЕСТЬ МЕСЯЦЕВ, ЗАКОНЧИВШИХСЯ 30 ИЮНЯ 2024г.</t>
  </si>
  <si>
    <t>за шесть месяцев, закончившихся 30 июня 2024 года (неаудировано)</t>
  </si>
  <si>
    <t>за шесть месяцев, закончившихся 30 июня 2023 года (аудировано)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</si>
</sst>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\(#,##0\)"/>
    <numFmt numFmtId="165" formatCode="_(* #,##0_);_(* \(#,##0\);_(* &quot;-&quot;_);_(@_)"/>
    <numFmt numFmtId="166" formatCode="_-* #,##0_-;\-* #,##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212529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3" fillId="0" borderId="0"/>
  </cellStyleXfs>
  <cellXfs count="120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 applyAlignment="1"/>
    <xf numFmtId="0" fontId="1" fillId="0" borderId="0" xfId="0" applyFont="1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165" fontId="9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3" fontId="9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64" fontId="9" fillId="0" borderId="0" xfId="0" applyNumberFormat="1" applyFont="1"/>
    <xf numFmtId="0" fontId="6" fillId="0" borderId="0" xfId="0" applyFont="1" applyAlignment="1">
      <alignment vertical="center" wrapText="1"/>
    </xf>
    <xf numFmtId="165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164" fontId="6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3" fontId="6" fillId="2" borderId="1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1" xfId="0" applyFont="1" applyBorder="1" applyAlignment="1">
      <alignment horizontal="right" vertical="center" wrapText="1"/>
    </xf>
    <xf numFmtId="166" fontId="6" fillId="2" borderId="0" xfId="1" applyNumberFormat="1" applyFont="1" applyFill="1" applyAlignment="1">
      <alignment horizontal="right" vertical="center" wrapText="1"/>
    </xf>
    <xf numFmtId="165" fontId="6" fillId="2" borderId="0" xfId="0" applyNumberFormat="1" applyFont="1" applyFill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166" fontId="6" fillId="2" borderId="0" xfId="1" applyNumberFormat="1" applyFont="1" applyFill="1" applyBorder="1" applyAlignment="1">
      <alignment horizontal="right" vertical="center" wrapText="1"/>
    </xf>
    <xf numFmtId="43" fontId="0" fillId="2" borderId="0" xfId="1" applyFont="1" applyFill="1"/>
    <xf numFmtId="0" fontId="0" fillId="2" borderId="0" xfId="0" applyFill="1"/>
    <xf numFmtId="166" fontId="4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66" fontId="6" fillId="2" borderId="3" xfId="1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166" fontId="4" fillId="2" borderId="0" xfId="1" applyNumberFormat="1" applyFont="1" applyFill="1" applyBorder="1" applyAlignment="1">
      <alignment vertical="center"/>
    </xf>
    <xf numFmtId="166" fontId="4" fillId="2" borderId="4" xfId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horizontal="right"/>
    </xf>
    <xf numFmtId="166" fontId="4" fillId="2" borderId="0" xfId="1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165" fontId="4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166" fontId="4" fillId="2" borderId="5" xfId="1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6" fontId="4" fillId="2" borderId="0" xfId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6" fontId="4" fillId="2" borderId="7" xfId="1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 3" xfId="2" xr:uid="{04C3FB4B-C4E7-4E97-88F5-023EA087F729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24"/>
  <sheetViews>
    <sheetView showGridLines="0" zoomScaleNormal="100" workbookViewId="0">
      <selection activeCell="D20" sqref="D20"/>
    </sheetView>
  </sheetViews>
  <sheetFormatPr defaultRowHeight="15" x14ac:dyDescent="0.25"/>
  <cols>
    <col min="1" max="1" width="47" customWidth="1"/>
    <col min="2" max="2" width="11.7109375" customWidth="1"/>
    <col min="3" max="3" width="20" customWidth="1"/>
    <col min="4" max="4" width="16.28515625" customWidth="1"/>
    <col min="5" max="5" width="17" customWidth="1"/>
  </cols>
  <sheetData>
    <row r="1" spans="1:7" x14ac:dyDescent="0.25">
      <c r="A1" s="4" t="s">
        <v>7</v>
      </c>
    </row>
    <row r="2" spans="1:7" ht="31.5" customHeight="1" x14ac:dyDescent="0.25">
      <c r="A2" s="111" t="s">
        <v>92</v>
      </c>
      <c r="B2" s="111"/>
      <c r="C2" s="111"/>
      <c r="D2" s="111"/>
      <c r="E2" s="111"/>
    </row>
    <row r="3" spans="1:7" x14ac:dyDescent="0.25">
      <c r="A3" s="12"/>
      <c r="D3" s="81" t="s">
        <v>88</v>
      </c>
    </row>
    <row r="4" spans="1:7" ht="17.25" customHeight="1" x14ac:dyDescent="0.25">
      <c r="A4" s="112"/>
      <c r="B4" s="114" t="s">
        <v>61</v>
      </c>
      <c r="C4" s="114" t="s">
        <v>93</v>
      </c>
      <c r="D4" s="116" t="s">
        <v>94</v>
      </c>
    </row>
    <row r="5" spans="1:7" ht="39" customHeight="1" thickBot="1" x14ac:dyDescent="0.3">
      <c r="A5" s="113"/>
      <c r="B5" s="115"/>
      <c r="C5" s="115"/>
      <c r="D5" s="117"/>
    </row>
    <row r="6" spans="1:7" x14ac:dyDescent="0.25">
      <c r="A6" s="42" t="s">
        <v>62</v>
      </c>
      <c r="B6" s="40">
        <v>11</v>
      </c>
      <c r="C6" s="37">
        <v>222749</v>
      </c>
      <c r="D6" s="37">
        <v>603226</v>
      </c>
      <c r="E6" s="7"/>
      <c r="F6" s="7"/>
      <c r="G6" s="7"/>
    </row>
    <row r="7" spans="1:7" ht="15.75" thickBot="1" x14ac:dyDescent="0.3">
      <c r="A7" s="21" t="s">
        <v>10</v>
      </c>
      <c r="B7" s="50">
        <v>12</v>
      </c>
      <c r="C7" s="51">
        <v>-125768</v>
      </c>
      <c r="D7" s="51">
        <v>-55318</v>
      </c>
      <c r="E7" s="7"/>
      <c r="F7" s="7"/>
      <c r="G7" s="7"/>
    </row>
    <row r="8" spans="1:7" s="13" customFormat="1" ht="15.75" thickBot="1" x14ac:dyDescent="0.3">
      <c r="A8" s="46" t="s">
        <v>63</v>
      </c>
      <c r="B8" s="50"/>
      <c r="C8" s="53">
        <f>SUM(C6:C7)</f>
        <v>96981</v>
      </c>
      <c r="D8" s="53">
        <f>SUM(D6:D7)</f>
        <v>547908</v>
      </c>
    </row>
    <row r="9" spans="1:7" x14ac:dyDescent="0.25">
      <c r="A9" s="42" t="s">
        <v>64</v>
      </c>
      <c r="B9" s="40">
        <v>13</v>
      </c>
      <c r="C9" s="37">
        <v>-500357</v>
      </c>
      <c r="D9" s="37">
        <v>-326703</v>
      </c>
      <c r="E9" s="7"/>
      <c r="F9" s="7"/>
      <c r="G9" s="7"/>
    </row>
    <row r="10" spans="1:7" ht="15.75" thickBot="1" x14ac:dyDescent="0.3">
      <c r="A10" s="21" t="s">
        <v>65</v>
      </c>
      <c r="B10" s="50">
        <v>14</v>
      </c>
      <c r="C10" s="51">
        <v>693781</v>
      </c>
      <c r="D10" s="51">
        <v>-119224</v>
      </c>
      <c r="E10" s="7"/>
      <c r="F10" s="7"/>
      <c r="G10" s="7"/>
    </row>
    <row r="11" spans="1:7" s="14" customFormat="1" ht="15.75" thickBot="1" x14ac:dyDescent="0.3">
      <c r="A11" s="46" t="s">
        <v>66</v>
      </c>
      <c r="B11" s="45"/>
      <c r="C11" s="53">
        <f>SUM(C9:C10)</f>
        <v>193424</v>
      </c>
      <c r="D11" s="53">
        <f>SUM(D9:D10)</f>
        <v>-445927</v>
      </c>
    </row>
    <row r="12" spans="1:7" ht="26.25" thickBot="1" x14ac:dyDescent="0.3">
      <c r="A12" s="21" t="s">
        <v>67</v>
      </c>
      <c r="B12" s="50"/>
      <c r="C12" s="51">
        <v>25028</v>
      </c>
      <c r="D12" s="51" t="s">
        <v>16</v>
      </c>
      <c r="E12" s="7"/>
      <c r="F12" s="7"/>
      <c r="G12" s="7"/>
    </row>
    <row r="13" spans="1:7" ht="15.75" thickBot="1" x14ac:dyDescent="0.3">
      <c r="A13" s="46" t="s">
        <v>68</v>
      </c>
      <c r="B13" s="45"/>
      <c r="C13" s="53">
        <f>C8+C11+C12</f>
        <v>315433</v>
      </c>
      <c r="D13" s="53">
        <f>D8+D11</f>
        <v>101981</v>
      </c>
      <c r="E13" s="7"/>
      <c r="F13" s="7"/>
      <c r="G13" s="7"/>
    </row>
    <row r="14" spans="1:7" ht="15.75" thickBot="1" x14ac:dyDescent="0.3">
      <c r="A14" s="21" t="s">
        <v>69</v>
      </c>
      <c r="B14" s="45"/>
      <c r="C14" s="56" t="s">
        <v>16</v>
      </c>
      <c r="D14" s="56" t="s">
        <v>16</v>
      </c>
      <c r="E14" s="7"/>
      <c r="F14" s="7"/>
      <c r="G14" s="7"/>
    </row>
    <row r="15" spans="1:7" ht="15.75" thickBot="1" x14ac:dyDescent="0.3">
      <c r="A15" s="46" t="s">
        <v>70</v>
      </c>
      <c r="B15" s="45"/>
      <c r="C15" s="53">
        <f>C13</f>
        <v>315433</v>
      </c>
      <c r="D15" s="53">
        <f>D13</f>
        <v>101981</v>
      </c>
      <c r="E15" s="7"/>
      <c r="F15" s="7"/>
      <c r="G15" s="7"/>
    </row>
    <row r="16" spans="1:7" x14ac:dyDescent="0.25">
      <c r="D16" s="7"/>
      <c r="E16" s="7"/>
      <c r="F16" s="10"/>
      <c r="G16" s="7"/>
    </row>
    <row r="17" spans="1:12" x14ac:dyDescent="0.25">
      <c r="D17" s="7"/>
      <c r="E17" s="7"/>
      <c r="F17" s="7"/>
      <c r="G17" s="7"/>
    </row>
    <row r="18" spans="1:12" x14ac:dyDescent="0.25">
      <c r="D18" s="7"/>
      <c r="E18" s="7"/>
      <c r="F18" s="7"/>
      <c r="G18" s="7"/>
    </row>
    <row r="19" spans="1:12" x14ac:dyDescent="0.25">
      <c r="A19" s="17" t="s">
        <v>89</v>
      </c>
      <c r="D19" s="7"/>
      <c r="E19" s="7"/>
      <c r="F19" s="7"/>
      <c r="G19" s="7"/>
    </row>
    <row r="20" spans="1:12" x14ac:dyDescent="0.25">
      <c r="A20" s="17" t="s">
        <v>90</v>
      </c>
      <c r="D20" s="7"/>
      <c r="E20" s="7"/>
      <c r="F20" s="7"/>
      <c r="G20" s="7"/>
    </row>
    <row r="21" spans="1:12" x14ac:dyDescent="0.25">
      <c r="D21" s="7"/>
      <c r="E21" s="7"/>
      <c r="F21" s="7"/>
      <c r="G21" s="7"/>
    </row>
    <row r="22" spans="1:12" x14ac:dyDescent="0.25">
      <c r="D22" s="7"/>
      <c r="E22" s="7"/>
      <c r="F22" s="7"/>
      <c r="G22" s="7"/>
    </row>
    <row r="23" spans="1:12" x14ac:dyDescent="0.25">
      <c r="D23" s="7"/>
      <c r="E23" s="7"/>
      <c r="F23" s="7"/>
      <c r="G23" s="7"/>
    </row>
    <row r="24" spans="1:12" x14ac:dyDescent="0.25">
      <c r="I24" s="7"/>
      <c r="J24" s="7"/>
      <c r="K24" s="7"/>
      <c r="L24" s="7"/>
    </row>
  </sheetData>
  <mergeCells count="5">
    <mergeCell ref="A2:E2"/>
    <mergeCell ref="A4:A5"/>
    <mergeCell ref="B4:B5"/>
    <mergeCell ref="C4:C5"/>
    <mergeCell ref="D4:D5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35"/>
  <sheetViews>
    <sheetView showGridLines="0" tabSelected="1" topLeftCell="A31" zoomScale="110" zoomScaleNormal="110" workbookViewId="0">
      <selection activeCell="H47" sqref="H47"/>
    </sheetView>
  </sheetViews>
  <sheetFormatPr defaultRowHeight="15" x14ac:dyDescent="0.25"/>
  <cols>
    <col min="1" max="1" width="42.42578125" customWidth="1"/>
    <col min="2" max="2" width="10.7109375" customWidth="1"/>
    <col min="3" max="3" width="14" customWidth="1"/>
    <col min="4" max="4" width="15" bestFit="1" customWidth="1"/>
    <col min="5" max="5" width="14.85546875" customWidth="1"/>
  </cols>
  <sheetData>
    <row r="1" spans="1:6" x14ac:dyDescent="0.25">
      <c r="A1" s="4" t="s">
        <v>7</v>
      </c>
    </row>
    <row r="2" spans="1:6" ht="27.75" customHeight="1" x14ac:dyDescent="0.25">
      <c r="A2" s="118" t="s">
        <v>9</v>
      </c>
      <c r="B2" s="118"/>
      <c r="C2" s="118"/>
      <c r="D2" s="118"/>
      <c r="E2" s="118"/>
      <c r="F2" s="11"/>
    </row>
    <row r="3" spans="1:6" x14ac:dyDescent="0.25">
      <c r="A3" s="12" t="s">
        <v>91</v>
      </c>
    </row>
    <row r="4" spans="1:6" s="17" customFormat="1" x14ac:dyDescent="0.25">
      <c r="A4" s="12"/>
      <c r="D4" s="81" t="s">
        <v>88</v>
      </c>
    </row>
    <row r="5" spans="1:6" ht="15.75" thickBot="1" x14ac:dyDescent="0.3">
      <c r="A5" s="46" t="s">
        <v>44</v>
      </c>
      <c r="B5" s="47" t="s">
        <v>45</v>
      </c>
      <c r="C5" s="18" t="s">
        <v>91</v>
      </c>
      <c r="D5" s="18" t="s">
        <v>86</v>
      </c>
    </row>
    <row r="6" spans="1:6" x14ac:dyDescent="0.25">
      <c r="A6" s="48" t="s">
        <v>46</v>
      </c>
      <c r="B6" s="2"/>
      <c r="C6" s="2"/>
      <c r="D6" s="49"/>
    </row>
    <row r="7" spans="1:6" x14ac:dyDescent="0.25">
      <c r="A7" s="30" t="s">
        <v>0</v>
      </c>
      <c r="B7" s="40">
        <v>4</v>
      </c>
      <c r="C7" s="37">
        <v>109451</v>
      </c>
      <c r="D7" s="37">
        <v>514380</v>
      </c>
    </row>
    <row r="8" spans="1:6" x14ac:dyDescent="0.25">
      <c r="A8" s="42" t="s">
        <v>1</v>
      </c>
      <c r="B8" s="40">
        <v>5</v>
      </c>
      <c r="C8" s="37">
        <v>464606</v>
      </c>
      <c r="D8" s="37">
        <v>1365456</v>
      </c>
    </row>
    <row r="9" spans="1:6" s="13" customFormat="1" x14ac:dyDescent="0.25">
      <c r="A9" s="42" t="s">
        <v>47</v>
      </c>
      <c r="B9" s="40">
        <v>6</v>
      </c>
      <c r="C9" s="37">
        <v>1896761</v>
      </c>
      <c r="D9" s="37">
        <v>269488</v>
      </c>
    </row>
    <row r="10" spans="1:6" x14ac:dyDescent="0.25">
      <c r="A10" s="42" t="s">
        <v>48</v>
      </c>
      <c r="B10" s="40"/>
      <c r="C10" s="37" t="s">
        <v>16</v>
      </c>
      <c r="D10" s="37">
        <v>69158</v>
      </c>
    </row>
    <row r="11" spans="1:6" x14ac:dyDescent="0.25">
      <c r="A11" s="42" t="s">
        <v>49</v>
      </c>
      <c r="B11" s="40"/>
      <c r="C11" s="37">
        <v>6880</v>
      </c>
      <c r="D11" s="37">
        <v>10559</v>
      </c>
    </row>
    <row r="12" spans="1:6" s="8" customFormat="1" x14ac:dyDescent="0.25">
      <c r="A12" s="42" t="s">
        <v>50</v>
      </c>
      <c r="B12" s="40"/>
      <c r="C12" s="37">
        <v>16511</v>
      </c>
      <c r="D12" s="37">
        <v>16164</v>
      </c>
    </row>
    <row r="13" spans="1:6" s="5" customFormat="1" x14ac:dyDescent="0.25">
      <c r="A13" s="42" t="s">
        <v>51</v>
      </c>
      <c r="B13" s="40"/>
      <c r="C13" s="39" t="s">
        <v>16</v>
      </c>
      <c r="D13" s="39" t="s">
        <v>16</v>
      </c>
    </row>
    <row r="14" spans="1:6" ht="15.75" thickBot="1" x14ac:dyDescent="0.3">
      <c r="A14" s="21" t="s">
        <v>5</v>
      </c>
      <c r="B14" s="50">
        <v>7</v>
      </c>
      <c r="C14" s="51">
        <v>264239</v>
      </c>
      <c r="D14" s="51">
        <v>221303</v>
      </c>
    </row>
    <row r="15" spans="1:6" s="6" customFormat="1" ht="15.75" thickBot="1" x14ac:dyDescent="0.3">
      <c r="A15" s="46" t="s">
        <v>52</v>
      </c>
      <c r="B15" s="45"/>
      <c r="C15" s="52">
        <f>SUM(C7:C14)</f>
        <v>2758448</v>
      </c>
      <c r="D15" s="52">
        <v>2466508</v>
      </c>
    </row>
    <row r="16" spans="1:6" s="8" customFormat="1" x14ac:dyDescent="0.25">
      <c r="A16" s="35"/>
      <c r="B16" s="35"/>
      <c r="C16" s="2"/>
      <c r="D16" s="2"/>
    </row>
    <row r="17" spans="1:4" s="5" customFormat="1" x14ac:dyDescent="0.25">
      <c r="A17" s="34" t="s">
        <v>53</v>
      </c>
      <c r="B17" s="35"/>
      <c r="C17" s="2"/>
      <c r="D17" s="2"/>
    </row>
    <row r="18" spans="1:4" x14ac:dyDescent="0.25">
      <c r="A18" s="42" t="s">
        <v>8</v>
      </c>
      <c r="B18" s="40">
        <v>9</v>
      </c>
      <c r="C18" s="37">
        <v>1726685</v>
      </c>
      <c r="D18" s="37">
        <v>1842138</v>
      </c>
    </row>
    <row r="19" spans="1:4" ht="25.5" x14ac:dyDescent="0.25">
      <c r="A19" s="42" t="s">
        <v>54</v>
      </c>
      <c r="B19" s="35"/>
      <c r="C19" s="37" t="s">
        <v>16</v>
      </c>
      <c r="D19" s="37">
        <v>43488</v>
      </c>
    </row>
    <row r="20" spans="1:4" x14ac:dyDescent="0.25">
      <c r="A20" s="42" t="s">
        <v>11</v>
      </c>
      <c r="B20" s="40"/>
      <c r="C20" s="39">
        <v>192</v>
      </c>
      <c r="D20" s="39">
        <v>192</v>
      </c>
    </row>
    <row r="21" spans="1:4" x14ac:dyDescent="0.25">
      <c r="A21" s="42" t="s">
        <v>55</v>
      </c>
      <c r="B21" s="40"/>
      <c r="C21" s="37">
        <v>11788</v>
      </c>
      <c r="D21" s="37">
        <v>15392</v>
      </c>
    </row>
    <row r="22" spans="1:4" s="8" customFormat="1" x14ac:dyDescent="0.25">
      <c r="A22" s="42" t="s">
        <v>56</v>
      </c>
      <c r="B22" s="40">
        <v>8</v>
      </c>
      <c r="C22" s="37">
        <v>146480</v>
      </c>
      <c r="D22" s="37">
        <v>4495</v>
      </c>
    </row>
    <row r="23" spans="1:4" ht="15.75" thickBot="1" x14ac:dyDescent="0.3">
      <c r="A23" s="21" t="s">
        <v>6</v>
      </c>
      <c r="B23" s="50"/>
      <c r="C23" s="51">
        <v>15847</v>
      </c>
      <c r="D23" s="51">
        <v>18781</v>
      </c>
    </row>
    <row r="24" spans="1:4" s="16" customFormat="1" ht="15.75" thickBot="1" x14ac:dyDescent="0.3">
      <c r="A24" s="46" t="s">
        <v>2</v>
      </c>
      <c r="B24" s="45"/>
      <c r="C24" s="52">
        <f>SUM(C18:C23)</f>
        <v>1900992</v>
      </c>
      <c r="D24" s="52">
        <v>1924486</v>
      </c>
    </row>
    <row r="25" spans="1:4" s="5" customFormat="1" x14ac:dyDescent="0.25">
      <c r="A25" s="35"/>
      <c r="B25" s="35"/>
      <c r="C25" s="49"/>
      <c r="D25" s="49"/>
    </row>
    <row r="26" spans="1:4" x14ac:dyDescent="0.25">
      <c r="A26" s="34" t="s">
        <v>57</v>
      </c>
      <c r="B26" s="35"/>
      <c r="C26" s="54"/>
      <c r="D26" s="54"/>
    </row>
    <row r="27" spans="1:4" x14ac:dyDescent="0.25">
      <c r="A27" s="42" t="s">
        <v>3</v>
      </c>
      <c r="B27" s="40">
        <v>10</v>
      </c>
      <c r="C27" s="37">
        <v>200000</v>
      </c>
      <c r="D27" s="37">
        <v>200000</v>
      </c>
    </row>
    <row r="28" spans="1:4" x14ac:dyDescent="0.25">
      <c r="A28" s="42" t="s">
        <v>58</v>
      </c>
      <c r="B28" s="35"/>
      <c r="C28" s="37">
        <v>54750</v>
      </c>
      <c r="D28" s="37">
        <v>54750</v>
      </c>
    </row>
    <row r="29" spans="1:4" ht="15.75" thickBot="1" x14ac:dyDescent="0.3">
      <c r="A29" s="21" t="s">
        <v>13</v>
      </c>
      <c r="B29" s="55"/>
      <c r="C29" s="51">
        <v>602706</v>
      </c>
      <c r="D29" s="51">
        <v>287272</v>
      </c>
    </row>
    <row r="30" spans="1:4" ht="15.75" thickBot="1" x14ac:dyDescent="0.3">
      <c r="A30" s="46" t="s">
        <v>59</v>
      </c>
      <c r="B30" s="55"/>
      <c r="C30" s="52">
        <f>SUM(C27:C29)</f>
        <v>857456</v>
      </c>
      <c r="D30" s="52">
        <v>542022</v>
      </c>
    </row>
    <row r="31" spans="1:4" ht="15.75" thickBot="1" x14ac:dyDescent="0.3">
      <c r="A31" s="46" t="s">
        <v>60</v>
      </c>
      <c r="B31" s="55"/>
      <c r="C31" s="52">
        <f>C30+C24</f>
        <v>2758448</v>
      </c>
      <c r="D31" s="52">
        <v>2466508</v>
      </c>
    </row>
    <row r="34" spans="1:1" x14ac:dyDescent="0.25">
      <c r="A34" s="17" t="s">
        <v>89</v>
      </c>
    </row>
    <row r="35" spans="1:1" x14ac:dyDescent="0.25">
      <c r="A35" s="17" t="s">
        <v>90</v>
      </c>
    </row>
  </sheetData>
  <mergeCells count="1">
    <mergeCell ref="A2:E2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6210E-C765-4709-9A92-BB0FBFF3B8A1}">
  <sheetPr>
    <pageSetUpPr fitToPage="1"/>
  </sheetPr>
  <dimension ref="A1:S27"/>
  <sheetViews>
    <sheetView workbookViewId="0">
      <selection activeCell="C27" sqref="C27"/>
    </sheetView>
  </sheetViews>
  <sheetFormatPr defaultRowHeight="15" x14ac:dyDescent="0.25"/>
  <cols>
    <col min="1" max="1" width="28.85546875" style="17" customWidth="1"/>
    <col min="2" max="2" width="17.140625" style="17" customWidth="1"/>
    <col min="3" max="3" width="14.140625" style="17" customWidth="1"/>
    <col min="4" max="4" width="15.85546875" style="17" customWidth="1"/>
    <col min="5" max="5" width="10.140625" style="17" customWidth="1"/>
    <col min="6" max="6" width="0.28515625" style="17" customWidth="1"/>
    <col min="7" max="7" width="0.7109375" style="17" customWidth="1"/>
    <col min="8" max="8" width="13" style="17" hidden="1" customWidth="1"/>
    <col min="9" max="9" width="9.140625" style="17" hidden="1" customWidth="1"/>
    <col min="10" max="16384" width="9.140625" style="17"/>
  </cols>
  <sheetData>
    <row r="1" spans="1:19" x14ac:dyDescent="0.25">
      <c r="A1" s="4" t="s">
        <v>7</v>
      </c>
      <c r="S1" s="17" t="s">
        <v>12</v>
      </c>
    </row>
    <row r="2" spans="1:19" x14ac:dyDescent="0.25">
      <c r="A2" s="111" t="s">
        <v>95</v>
      </c>
      <c r="B2" s="111"/>
      <c r="C2" s="111"/>
      <c r="D2" s="111"/>
      <c r="E2" s="111"/>
      <c r="F2" s="111"/>
      <c r="G2" s="111"/>
      <c r="H2" s="111"/>
      <c r="I2" s="111"/>
    </row>
    <row r="3" spans="1:19" x14ac:dyDescent="0.25">
      <c r="A3" s="111"/>
      <c r="B3" s="111"/>
      <c r="C3" s="111"/>
      <c r="D3" s="111"/>
      <c r="E3" s="111"/>
      <c r="F3" s="111"/>
      <c r="G3" s="111"/>
      <c r="H3" s="111"/>
      <c r="I3" s="111"/>
    </row>
    <row r="4" spans="1:19" x14ac:dyDescent="0.25">
      <c r="A4" s="19"/>
      <c r="B4" s="3"/>
      <c r="C4" s="20"/>
      <c r="D4" s="18"/>
      <c r="E4" s="82" t="s">
        <v>88</v>
      </c>
      <c r="F4" s="18"/>
      <c r="G4" s="20"/>
      <c r="H4" s="18"/>
    </row>
    <row r="5" spans="1:19" ht="51.75" customHeight="1" thickBot="1" x14ac:dyDescent="0.3">
      <c r="A5" s="58"/>
      <c r="B5" s="15" t="s">
        <v>3</v>
      </c>
      <c r="C5" s="15" t="s">
        <v>58</v>
      </c>
      <c r="D5" s="15" t="s">
        <v>13</v>
      </c>
      <c r="E5" s="15" t="s">
        <v>4</v>
      </c>
    </row>
    <row r="6" spans="1:19" x14ac:dyDescent="0.25">
      <c r="A6" s="48" t="s">
        <v>71</v>
      </c>
      <c r="B6" s="59">
        <v>70000</v>
      </c>
      <c r="C6" s="59">
        <v>54750</v>
      </c>
      <c r="D6" s="59">
        <v>24830</v>
      </c>
      <c r="E6" s="59">
        <v>149580</v>
      </c>
    </row>
    <row r="7" spans="1:19" x14ac:dyDescent="0.25">
      <c r="A7" s="36" t="s">
        <v>72</v>
      </c>
      <c r="B7" s="60" t="s">
        <v>16</v>
      </c>
      <c r="C7" s="60" t="s">
        <v>16</v>
      </c>
      <c r="D7" s="61">
        <v>460078</v>
      </c>
      <c r="E7" s="61">
        <v>460078</v>
      </c>
    </row>
    <row r="8" spans="1:19" ht="15.75" thickBot="1" x14ac:dyDescent="0.3">
      <c r="A8" s="36" t="s">
        <v>73</v>
      </c>
      <c r="B8" s="62" t="s">
        <v>16</v>
      </c>
      <c r="C8" s="62" t="s">
        <v>16</v>
      </c>
      <c r="D8" s="62" t="s">
        <v>16</v>
      </c>
      <c r="E8" s="62" t="s">
        <v>16</v>
      </c>
    </row>
    <row r="9" spans="1:19" x14ac:dyDescent="0.25">
      <c r="A9" s="63" t="s">
        <v>74</v>
      </c>
      <c r="B9" s="64" t="s">
        <v>16</v>
      </c>
      <c r="C9" s="64" t="s">
        <v>16</v>
      </c>
      <c r="D9" s="65">
        <v>460078</v>
      </c>
      <c r="E9" s="65">
        <v>460078</v>
      </c>
    </row>
    <row r="10" spans="1:19" x14ac:dyDescent="0.25">
      <c r="A10" s="36" t="s">
        <v>14</v>
      </c>
      <c r="B10" s="61">
        <v>30000</v>
      </c>
      <c r="C10" s="62" t="s">
        <v>16</v>
      </c>
      <c r="D10" s="62" t="s">
        <v>16</v>
      </c>
      <c r="E10" s="61">
        <v>30000</v>
      </c>
    </row>
    <row r="11" spans="1:19" ht="15.75" thickBot="1" x14ac:dyDescent="0.3">
      <c r="A11" s="58" t="s">
        <v>75</v>
      </c>
      <c r="B11" s="66"/>
      <c r="C11" s="66"/>
      <c r="D11" s="67">
        <v>-41882</v>
      </c>
      <c r="E11" s="67">
        <v>-41882</v>
      </c>
    </row>
    <row r="12" spans="1:19" ht="15.75" thickBot="1" x14ac:dyDescent="0.3">
      <c r="A12" s="68" t="s">
        <v>76</v>
      </c>
      <c r="B12" s="52">
        <v>100000</v>
      </c>
      <c r="C12" s="52">
        <v>54750</v>
      </c>
      <c r="D12" s="52">
        <v>443026</v>
      </c>
      <c r="E12" s="52">
        <v>597776</v>
      </c>
    </row>
    <row r="13" spans="1:19" x14ac:dyDescent="0.25">
      <c r="A13" s="36" t="s">
        <v>77</v>
      </c>
      <c r="B13" s="60" t="s">
        <v>16</v>
      </c>
      <c r="C13" s="62" t="s">
        <v>16</v>
      </c>
      <c r="D13" s="61">
        <v>-138785</v>
      </c>
      <c r="E13" s="61">
        <v>-138785</v>
      </c>
    </row>
    <row r="14" spans="1:19" x14ac:dyDescent="0.25">
      <c r="A14" s="48" t="s">
        <v>78</v>
      </c>
      <c r="B14" s="59">
        <v>100000</v>
      </c>
      <c r="C14" s="59">
        <v>54750</v>
      </c>
      <c r="D14" s="59">
        <v>304241</v>
      </c>
      <c r="E14" s="59">
        <v>458991</v>
      </c>
      <c r="H14" s="22"/>
    </row>
    <row r="15" spans="1:19" x14ac:dyDescent="0.25">
      <c r="A15" s="36" t="s">
        <v>72</v>
      </c>
      <c r="B15" s="62" t="s">
        <v>16</v>
      </c>
      <c r="C15" s="62" t="s">
        <v>16</v>
      </c>
      <c r="D15" s="61">
        <v>-16969</v>
      </c>
      <c r="E15" s="61">
        <v>-16969</v>
      </c>
    </row>
    <row r="16" spans="1:19" ht="15.75" thickBot="1" x14ac:dyDescent="0.3">
      <c r="A16" s="58" t="s">
        <v>73</v>
      </c>
      <c r="B16" s="66" t="s">
        <v>16</v>
      </c>
      <c r="C16" s="66" t="s">
        <v>16</v>
      </c>
      <c r="D16" s="66" t="s">
        <v>16</v>
      </c>
      <c r="E16" s="66" t="s">
        <v>16</v>
      </c>
    </row>
    <row r="17" spans="1:15" x14ac:dyDescent="0.25">
      <c r="A17" s="48" t="s">
        <v>74</v>
      </c>
      <c r="B17" s="60" t="s">
        <v>16</v>
      </c>
      <c r="C17" s="60" t="s">
        <v>16</v>
      </c>
      <c r="D17" s="59">
        <v>-16969</v>
      </c>
      <c r="E17" s="59">
        <v>-16969</v>
      </c>
    </row>
    <row r="18" spans="1:15" ht="15.75" thickBot="1" x14ac:dyDescent="0.3">
      <c r="A18" s="58" t="s">
        <v>79</v>
      </c>
      <c r="B18" s="67">
        <v>100000</v>
      </c>
      <c r="C18" s="66" t="s">
        <v>16</v>
      </c>
      <c r="D18" s="66" t="s">
        <v>16</v>
      </c>
      <c r="E18" s="67">
        <v>100000</v>
      </c>
    </row>
    <row r="19" spans="1:15" ht="15.75" thickBot="1" x14ac:dyDescent="0.3">
      <c r="A19" s="68" t="s">
        <v>80</v>
      </c>
      <c r="B19" s="72">
        <v>200000</v>
      </c>
      <c r="C19" s="72">
        <v>54750</v>
      </c>
      <c r="D19" s="72">
        <v>287272</v>
      </c>
      <c r="E19" s="72">
        <v>542022</v>
      </c>
    </row>
    <row r="20" spans="1:15" ht="24.75" thickBot="1" x14ac:dyDescent="0.3">
      <c r="A20" s="1" t="s">
        <v>15</v>
      </c>
      <c r="B20" s="73"/>
      <c r="C20" s="73"/>
      <c r="D20" s="73">
        <v>315433</v>
      </c>
      <c r="E20" s="73">
        <v>315433</v>
      </c>
    </row>
    <row r="21" spans="1:15" ht="15.75" thickBot="1" x14ac:dyDescent="0.3">
      <c r="A21" s="74" t="s">
        <v>96</v>
      </c>
      <c r="B21" s="52">
        <f>B19</f>
        <v>200000</v>
      </c>
      <c r="C21" s="52">
        <f>C19</f>
        <v>54750</v>
      </c>
      <c r="D21" s="52">
        <f>D20+D19</f>
        <v>602705</v>
      </c>
      <c r="E21" s="52">
        <f>SUM(E19:E20)</f>
        <v>857455</v>
      </c>
    </row>
    <row r="24" spans="1:15" x14ac:dyDescent="0.25">
      <c r="A24" s="17" t="s">
        <v>89</v>
      </c>
    </row>
    <row r="25" spans="1:15" x14ac:dyDescent="0.25">
      <c r="A25" s="17" t="s">
        <v>90</v>
      </c>
    </row>
    <row r="27" spans="1:15" ht="72" customHeight="1" x14ac:dyDescent="0.25">
      <c r="I27" s="22"/>
      <c r="J27" s="22"/>
      <c r="K27" s="22"/>
      <c r="L27" s="22"/>
      <c r="M27" s="22"/>
      <c r="N27" s="22"/>
      <c r="O27" s="22"/>
    </row>
  </sheetData>
  <mergeCells count="1">
    <mergeCell ref="A2:I3"/>
  </mergeCells>
  <pageMargins left="0.7" right="0.7" top="0.75" bottom="0.75" header="0.3" footer="0.3"/>
  <pageSetup paperSize="9" scale="48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20DC-2528-4442-ACB7-A4E7D46030FB}">
  <sheetPr>
    <pageSetUpPr fitToPage="1"/>
  </sheetPr>
  <dimension ref="A1:H50"/>
  <sheetViews>
    <sheetView topLeftCell="A19" workbookViewId="0">
      <selection activeCell="B52" sqref="B52"/>
    </sheetView>
  </sheetViews>
  <sheetFormatPr defaultColWidth="8.85546875" defaultRowHeight="18" customHeight="1" x14ac:dyDescent="0.2"/>
  <cols>
    <col min="1" max="1" width="57" style="30" customWidth="1"/>
    <col min="2" max="2" width="16.28515625" style="30" customWidth="1"/>
    <col min="3" max="3" width="17" style="44" customWidth="1"/>
    <col min="4" max="4" width="18.28515625" style="43" customWidth="1"/>
    <col min="5" max="5" width="0.140625" style="31" customWidth="1"/>
    <col min="6" max="8" width="16.5703125" style="31" customWidth="1"/>
    <col min="9" max="14" width="16.5703125" style="26" customWidth="1"/>
    <col min="15" max="16384" width="8.85546875" style="26"/>
  </cols>
  <sheetData>
    <row r="1" spans="1:8" ht="18" customHeight="1" x14ac:dyDescent="0.2">
      <c r="A1" s="23" t="s">
        <v>7</v>
      </c>
      <c r="B1" s="23"/>
      <c r="C1" s="24"/>
      <c r="D1" s="25"/>
      <c r="E1" s="26"/>
      <c r="F1" s="26"/>
      <c r="G1" s="26"/>
      <c r="H1" s="26"/>
    </row>
    <row r="2" spans="1:8" ht="18" customHeight="1" x14ac:dyDescent="0.2">
      <c r="A2" s="119" t="s">
        <v>97</v>
      </c>
      <c r="B2" s="119"/>
      <c r="C2" s="119"/>
      <c r="D2" s="119"/>
      <c r="E2" s="27"/>
      <c r="F2" s="26"/>
      <c r="G2" s="26"/>
      <c r="H2" s="26"/>
    </row>
    <row r="3" spans="1:8" ht="18" customHeight="1" x14ac:dyDescent="0.2">
      <c r="A3" s="119"/>
      <c r="B3" s="119"/>
      <c r="C3" s="119"/>
      <c r="D3" s="119"/>
      <c r="E3" s="27"/>
      <c r="F3" s="26"/>
      <c r="G3" s="26"/>
      <c r="H3" s="26"/>
    </row>
    <row r="4" spans="1:8" ht="18" customHeight="1" x14ac:dyDescent="0.2">
      <c r="A4" s="28"/>
      <c r="B4" s="28"/>
      <c r="C4" s="29"/>
      <c r="D4" s="29"/>
      <c r="E4" s="27"/>
      <c r="F4" s="26"/>
      <c r="G4" s="26"/>
      <c r="H4" s="26"/>
    </row>
    <row r="5" spans="1:8" ht="21" customHeight="1" x14ac:dyDescent="0.25">
      <c r="B5"/>
      <c r="C5" s="82" t="s">
        <v>88</v>
      </c>
      <c r="D5"/>
      <c r="E5"/>
      <c r="F5" s="26"/>
      <c r="G5" s="26"/>
      <c r="H5" s="26"/>
    </row>
    <row r="6" spans="1:8" ht="55.5" customHeight="1" thickBot="1" x14ac:dyDescent="0.3">
      <c r="A6" s="55"/>
      <c r="B6" s="57" t="s">
        <v>98</v>
      </c>
      <c r="C6" s="83" t="s">
        <v>99</v>
      </c>
      <c r="D6"/>
      <c r="E6"/>
      <c r="F6" s="26"/>
      <c r="G6" s="26"/>
      <c r="H6" s="26"/>
    </row>
    <row r="7" spans="1:8" ht="18" customHeight="1" x14ac:dyDescent="0.25">
      <c r="A7" s="48" t="s">
        <v>22</v>
      </c>
      <c r="B7" s="2"/>
      <c r="C7" s="2"/>
      <c r="D7"/>
      <c r="E7"/>
      <c r="F7" s="26"/>
      <c r="G7" s="26"/>
      <c r="H7" s="26"/>
    </row>
    <row r="8" spans="1:8" ht="18" customHeight="1" x14ac:dyDescent="0.25">
      <c r="A8" s="42" t="s">
        <v>23</v>
      </c>
      <c r="B8" s="84">
        <v>208682</v>
      </c>
      <c r="C8" s="76">
        <v>563692</v>
      </c>
      <c r="D8"/>
      <c r="E8"/>
      <c r="F8" s="26"/>
      <c r="G8" s="26"/>
      <c r="H8" s="26"/>
    </row>
    <row r="9" spans="1:8" ht="20.25" customHeight="1" x14ac:dyDescent="0.25">
      <c r="A9" s="42" t="s">
        <v>24</v>
      </c>
      <c r="B9" s="84">
        <v>493</v>
      </c>
      <c r="C9" s="76">
        <v>230</v>
      </c>
      <c r="D9"/>
      <c r="E9"/>
      <c r="F9" s="26"/>
      <c r="G9" s="26"/>
      <c r="H9" s="26"/>
    </row>
    <row r="10" spans="1:8" ht="18" customHeight="1" x14ac:dyDescent="0.25">
      <c r="A10" s="42" t="s">
        <v>25</v>
      </c>
      <c r="B10" s="84">
        <v>26942</v>
      </c>
      <c r="C10" s="76">
        <v>10209</v>
      </c>
      <c r="D10"/>
      <c r="E10"/>
      <c r="F10" s="26"/>
      <c r="G10" s="26"/>
      <c r="H10" s="26"/>
    </row>
    <row r="11" spans="1:8" ht="18" customHeight="1" x14ac:dyDescent="0.25">
      <c r="A11" s="42" t="s">
        <v>17</v>
      </c>
      <c r="B11" s="84">
        <v>4206</v>
      </c>
      <c r="C11" s="76">
        <v>4366</v>
      </c>
      <c r="D11"/>
      <c r="E11"/>
      <c r="F11" s="26"/>
      <c r="G11" s="26"/>
      <c r="H11" s="26"/>
    </row>
    <row r="12" spans="1:8" ht="18" customHeight="1" x14ac:dyDescent="0.25">
      <c r="A12" s="36" t="s">
        <v>18</v>
      </c>
      <c r="B12" s="85">
        <v>-144620</v>
      </c>
      <c r="C12" s="85">
        <v>-31321</v>
      </c>
      <c r="D12"/>
      <c r="E12"/>
      <c r="F12" s="26"/>
      <c r="G12" s="26"/>
      <c r="H12" s="26"/>
    </row>
    <row r="13" spans="1:8" ht="18" customHeight="1" x14ac:dyDescent="0.25">
      <c r="A13" s="42" t="s">
        <v>26</v>
      </c>
      <c r="B13" s="84">
        <f>-B1</f>
        <v>0</v>
      </c>
      <c r="C13" s="76" t="s">
        <v>16</v>
      </c>
      <c r="D13"/>
      <c r="E13"/>
      <c r="F13" s="38"/>
      <c r="G13" s="26"/>
      <c r="H13" s="26"/>
    </row>
    <row r="14" spans="1:8" ht="15" x14ac:dyDescent="0.25">
      <c r="A14" s="42" t="s">
        <v>27</v>
      </c>
      <c r="B14" s="85">
        <v>-11352</v>
      </c>
      <c r="C14" s="85">
        <v>-126803</v>
      </c>
      <c r="D14"/>
      <c r="E14"/>
      <c r="F14" s="26"/>
      <c r="G14" s="26"/>
      <c r="H14" s="26"/>
    </row>
    <row r="15" spans="1:8" ht="25.5" customHeight="1" x14ac:dyDescent="0.25">
      <c r="A15" s="42" t="s">
        <v>28</v>
      </c>
      <c r="B15" s="85">
        <v>-298</v>
      </c>
      <c r="C15" s="85">
        <v>-69261</v>
      </c>
      <c r="D15"/>
      <c r="E15"/>
      <c r="F15" s="26"/>
      <c r="G15" s="26"/>
      <c r="H15" s="26"/>
    </row>
    <row r="16" spans="1:8" ht="15" x14ac:dyDescent="0.25">
      <c r="A16" s="42" t="s">
        <v>29</v>
      </c>
      <c r="B16" s="85">
        <v>-61087</v>
      </c>
      <c r="C16" s="75">
        <v>-85328</v>
      </c>
      <c r="D16"/>
      <c r="E16"/>
      <c r="F16" s="26"/>
      <c r="G16" s="26"/>
      <c r="H16" s="26"/>
    </row>
    <row r="17" spans="1:8" ht="26.25" thickBot="1" x14ac:dyDescent="0.3">
      <c r="A17" s="21" t="s">
        <v>30</v>
      </c>
      <c r="B17" s="86">
        <v>-28137</v>
      </c>
      <c r="C17" s="86">
        <v>-38005</v>
      </c>
      <c r="D17"/>
      <c r="E17"/>
      <c r="F17" s="26"/>
      <c r="G17" s="26"/>
      <c r="H17" s="26"/>
    </row>
    <row r="18" spans="1:8" ht="26.25" thickBot="1" x14ac:dyDescent="0.3">
      <c r="A18" s="46" t="s">
        <v>31</v>
      </c>
      <c r="B18" s="87">
        <f>SUM(B8:B17)</f>
        <v>-5171</v>
      </c>
      <c r="C18" s="88">
        <f>SUM(C8:C17)</f>
        <v>227779</v>
      </c>
      <c r="D18"/>
      <c r="E18"/>
      <c r="F18" s="26"/>
      <c r="G18" s="26"/>
      <c r="H18" s="26"/>
    </row>
    <row r="19" spans="1:8" ht="18" customHeight="1" x14ac:dyDescent="0.25">
      <c r="A19" s="69" t="s">
        <v>19</v>
      </c>
      <c r="B19" s="84"/>
      <c r="C19" s="78"/>
      <c r="D19"/>
      <c r="E19"/>
      <c r="F19" s="26"/>
      <c r="G19" s="26"/>
      <c r="H19" s="26"/>
    </row>
    <row r="20" spans="1:8" ht="15" x14ac:dyDescent="0.25">
      <c r="A20" s="42" t="s">
        <v>20</v>
      </c>
      <c r="B20" s="84"/>
      <c r="C20" s="76"/>
      <c r="D20"/>
      <c r="E20"/>
      <c r="F20" s="26"/>
      <c r="G20" s="26"/>
      <c r="H20" s="26"/>
    </row>
    <row r="21" spans="1:8" ht="18" customHeight="1" x14ac:dyDescent="0.25">
      <c r="A21" s="42" t="s">
        <v>1</v>
      </c>
      <c r="B21" s="85">
        <v>-930695</v>
      </c>
      <c r="C21" s="75">
        <v>-2289786</v>
      </c>
      <c r="D21"/>
      <c r="E21"/>
      <c r="F21" s="26"/>
      <c r="G21" s="26"/>
      <c r="H21" s="26"/>
    </row>
    <row r="22" spans="1:8" ht="18" customHeight="1" x14ac:dyDescent="0.25">
      <c r="A22" s="42" t="s">
        <v>5</v>
      </c>
      <c r="B22" s="85">
        <v>366268</v>
      </c>
      <c r="C22" s="76">
        <v>1474400</v>
      </c>
      <c r="D22" s="10"/>
      <c r="E22"/>
      <c r="F22" s="41"/>
      <c r="G22" s="26"/>
      <c r="H22" s="26"/>
    </row>
    <row r="23" spans="1:8" ht="25.9" customHeight="1" x14ac:dyDescent="0.25">
      <c r="A23" s="69" t="s">
        <v>21</v>
      </c>
      <c r="B23" s="84"/>
      <c r="C23" s="78"/>
      <c r="D23"/>
      <c r="E23"/>
      <c r="F23" s="26"/>
      <c r="G23" s="26"/>
      <c r="H23" s="26"/>
    </row>
    <row r="24" spans="1:8" ht="25.9" customHeight="1" thickBot="1" x14ac:dyDescent="0.3">
      <c r="A24" s="21" t="s">
        <v>6</v>
      </c>
      <c r="B24" s="89">
        <v>0</v>
      </c>
      <c r="C24" s="77" t="s">
        <v>16</v>
      </c>
      <c r="D24"/>
      <c r="E24"/>
      <c r="F24" s="26"/>
      <c r="G24" s="26"/>
      <c r="H24" s="26"/>
    </row>
    <row r="25" spans="1:8" ht="26.25" thickBot="1" x14ac:dyDescent="0.3">
      <c r="A25" s="46" t="s">
        <v>32</v>
      </c>
      <c r="B25" s="87">
        <f>SUM(B18:B24)</f>
        <v>-569598</v>
      </c>
      <c r="C25" s="88">
        <f>SUM(C18:C24)</f>
        <v>-587607</v>
      </c>
      <c r="D25"/>
      <c r="E25"/>
      <c r="F25" s="26"/>
      <c r="G25" s="26"/>
      <c r="H25" s="26"/>
    </row>
    <row r="26" spans="1:8" ht="15.75" thickBot="1" x14ac:dyDescent="0.3">
      <c r="A26" s="21" t="s">
        <v>33</v>
      </c>
      <c r="B26" s="86">
        <v>-35575</v>
      </c>
      <c r="C26" s="77">
        <v>-90437</v>
      </c>
      <c r="D26"/>
      <c r="E26"/>
      <c r="F26" s="26"/>
      <c r="G26" s="26"/>
      <c r="H26" s="26"/>
    </row>
    <row r="27" spans="1:8" ht="26.25" thickBot="1" x14ac:dyDescent="0.3">
      <c r="A27" s="46" t="s">
        <v>34</v>
      </c>
      <c r="B27" s="87">
        <f>SUM(B25:B26)</f>
        <v>-605173</v>
      </c>
      <c r="C27" s="88">
        <f>SUM(C25:C26)</f>
        <v>-678044</v>
      </c>
      <c r="D27"/>
      <c r="E27"/>
      <c r="F27" s="26"/>
      <c r="G27" s="26"/>
      <c r="H27" s="26"/>
    </row>
    <row r="28" spans="1:8" ht="25.9" customHeight="1" x14ac:dyDescent="0.25">
      <c r="A28"/>
      <c r="B28" s="90"/>
      <c r="C28" s="91"/>
      <c r="D28"/>
      <c r="E28"/>
      <c r="F28" s="26"/>
      <c r="G28" s="26"/>
      <c r="H28" s="26"/>
    </row>
    <row r="29" spans="1:8" ht="18" customHeight="1" x14ac:dyDescent="0.25">
      <c r="A29" s="34" t="s">
        <v>35</v>
      </c>
      <c r="B29" s="92"/>
      <c r="C29" s="93"/>
      <c r="D29"/>
      <c r="E29"/>
      <c r="F29" s="26"/>
      <c r="G29" s="26"/>
      <c r="H29" s="26"/>
    </row>
    <row r="30" spans="1:8" ht="15" x14ac:dyDescent="0.25">
      <c r="A30" s="32" t="s">
        <v>81</v>
      </c>
      <c r="B30" s="94">
        <v>0</v>
      </c>
      <c r="C30" s="95" t="s">
        <v>16</v>
      </c>
      <c r="D30"/>
      <c r="E30"/>
      <c r="F30" s="26"/>
      <c r="G30" s="26"/>
      <c r="H30" s="26"/>
    </row>
    <row r="31" spans="1:8" ht="18" customHeight="1" thickBot="1" x14ac:dyDescent="0.3">
      <c r="A31" s="21" t="s">
        <v>36</v>
      </c>
      <c r="B31" s="96">
        <v>0</v>
      </c>
      <c r="C31" s="79">
        <v>65037</v>
      </c>
      <c r="D31"/>
      <c r="E31"/>
      <c r="F31" s="26"/>
      <c r="G31" s="26"/>
      <c r="H31" s="26"/>
    </row>
    <row r="32" spans="1:8" ht="26.25" thickBot="1" x14ac:dyDescent="0.3">
      <c r="A32" s="46" t="s">
        <v>37</v>
      </c>
      <c r="B32" s="97"/>
      <c r="C32" s="98">
        <f>SUM(C31)</f>
        <v>65037</v>
      </c>
      <c r="D32"/>
      <c r="E32"/>
      <c r="F32" s="26"/>
      <c r="G32" s="26"/>
      <c r="H32" s="26"/>
    </row>
    <row r="33" spans="1:8" ht="18" customHeight="1" x14ac:dyDescent="0.25">
      <c r="A33" s="35"/>
      <c r="B33" s="92"/>
      <c r="C33" s="78"/>
      <c r="D33"/>
      <c r="E33"/>
      <c r="F33" s="36"/>
      <c r="G33" s="26"/>
      <c r="H33" s="26"/>
    </row>
    <row r="34" spans="1:8" ht="18" customHeight="1" x14ac:dyDescent="0.25">
      <c r="A34" s="34" t="s">
        <v>38</v>
      </c>
      <c r="B34" s="84" t="s">
        <v>16</v>
      </c>
      <c r="C34" s="99"/>
      <c r="D34"/>
      <c r="E34"/>
      <c r="F34" s="26"/>
      <c r="G34" s="26"/>
      <c r="H34" s="26"/>
    </row>
    <row r="35" spans="1:8" ht="18" customHeight="1" x14ac:dyDescent="0.25">
      <c r="A35" s="32" t="s">
        <v>82</v>
      </c>
      <c r="B35" s="100" t="s">
        <v>16</v>
      </c>
      <c r="C35" s="76" t="s">
        <v>16</v>
      </c>
      <c r="D35"/>
      <c r="E35"/>
      <c r="F35" s="26"/>
      <c r="G35" s="26"/>
      <c r="H35" s="26"/>
    </row>
    <row r="36" spans="1:8" ht="18" customHeight="1" x14ac:dyDescent="0.25">
      <c r="A36" s="32" t="s">
        <v>83</v>
      </c>
      <c r="B36" s="84">
        <v>1491203</v>
      </c>
      <c r="C36" s="76">
        <v>818250</v>
      </c>
      <c r="D36"/>
      <c r="E36"/>
      <c r="F36" s="26"/>
      <c r="G36" s="26"/>
      <c r="H36" s="26"/>
    </row>
    <row r="37" spans="1:8" ht="27.75" customHeight="1" x14ac:dyDescent="0.25">
      <c r="A37" s="32" t="s">
        <v>84</v>
      </c>
      <c r="B37" s="85">
        <v>-1280908</v>
      </c>
      <c r="C37" s="76" t="s">
        <v>16</v>
      </c>
      <c r="D37"/>
      <c r="E37"/>
      <c r="F37" s="26"/>
      <c r="G37" s="26"/>
      <c r="H37" s="26"/>
    </row>
    <row r="38" spans="1:8" ht="15.75" thickBot="1" x14ac:dyDescent="0.3">
      <c r="A38" s="70" t="s">
        <v>85</v>
      </c>
      <c r="B38" s="86">
        <v>-4627</v>
      </c>
      <c r="C38" s="86">
        <v>-4845</v>
      </c>
      <c r="D38"/>
      <c r="E38"/>
      <c r="F38" s="26"/>
      <c r="G38" s="26"/>
      <c r="H38" s="26"/>
    </row>
    <row r="39" spans="1:8" ht="26.25" thickBot="1" x14ac:dyDescent="0.3">
      <c r="A39" s="46" t="s">
        <v>39</v>
      </c>
      <c r="B39" s="97">
        <f>SUM(B32:B38)</f>
        <v>205668</v>
      </c>
      <c r="C39" s="88">
        <f>SUM(C33:C38)</f>
        <v>813405</v>
      </c>
      <c r="D39"/>
      <c r="E39"/>
      <c r="F39" s="26"/>
      <c r="G39" s="26"/>
      <c r="H39" s="26"/>
    </row>
    <row r="40" spans="1:8" ht="18" customHeight="1" x14ac:dyDescent="0.25">
      <c r="A40" s="34"/>
      <c r="B40" s="101"/>
      <c r="C40" s="102"/>
      <c r="D40"/>
      <c r="E40"/>
      <c r="F40" s="26"/>
      <c r="G40" s="26"/>
      <c r="H40" s="26"/>
    </row>
    <row r="41" spans="1:8" ht="18" customHeight="1" x14ac:dyDescent="0.25">
      <c r="A41" s="34" t="s">
        <v>40</v>
      </c>
      <c r="B41" s="103">
        <f>B39+B27</f>
        <v>-399505</v>
      </c>
      <c r="C41" s="104">
        <f>C27+C32+C39</f>
        <v>200398</v>
      </c>
      <c r="D41"/>
      <c r="E41"/>
      <c r="F41" s="26"/>
      <c r="G41" s="26"/>
      <c r="H41" s="26"/>
    </row>
    <row r="42" spans="1:8" ht="18" customHeight="1" x14ac:dyDescent="0.25">
      <c r="A42" s="42" t="s">
        <v>41</v>
      </c>
      <c r="B42" s="85" t="s">
        <v>16</v>
      </c>
      <c r="C42" s="76">
        <v>72293</v>
      </c>
      <c r="D42"/>
      <c r="E42"/>
      <c r="F42" s="26"/>
      <c r="G42" s="26"/>
      <c r="H42" s="26"/>
    </row>
    <row r="43" spans="1:8" ht="18" customHeight="1" thickBot="1" x14ac:dyDescent="0.3">
      <c r="A43" s="46" t="s">
        <v>42</v>
      </c>
      <c r="B43" s="105">
        <v>514364</v>
      </c>
      <c r="C43" s="106">
        <v>58125</v>
      </c>
      <c r="D43"/>
      <c r="E43"/>
      <c r="F43" s="26"/>
      <c r="G43" s="26"/>
      <c r="H43" s="26"/>
    </row>
    <row r="44" spans="1:8" ht="18" customHeight="1" thickBot="1" x14ac:dyDescent="0.3">
      <c r="A44" s="42" t="s">
        <v>87</v>
      </c>
      <c r="B44" s="107">
        <v>5408</v>
      </c>
      <c r="C44" s="108">
        <v>0</v>
      </c>
      <c r="D44" s="17"/>
      <c r="E44" s="17"/>
      <c r="F44" s="26"/>
      <c r="G44" s="26"/>
      <c r="H44" s="26"/>
    </row>
    <row r="45" spans="1:8" ht="18" customHeight="1" thickBot="1" x14ac:dyDescent="0.3">
      <c r="A45" s="80" t="s">
        <v>43</v>
      </c>
      <c r="B45" s="109">
        <f>B41+B43-B44</f>
        <v>109451</v>
      </c>
      <c r="C45" s="88">
        <f>C41+C42+C43-C44</f>
        <v>330816</v>
      </c>
      <c r="D45"/>
      <c r="E45"/>
      <c r="F45" s="26"/>
      <c r="G45" s="26"/>
      <c r="H45" s="26"/>
    </row>
    <row r="46" spans="1:8" ht="18" customHeight="1" x14ac:dyDescent="0.25">
      <c r="A46" s="71"/>
      <c r="B46" s="91"/>
      <c r="C46" s="91"/>
      <c r="D46"/>
      <c r="E46"/>
      <c r="F46" s="26"/>
      <c r="G46" s="26"/>
      <c r="H46" s="26"/>
    </row>
    <row r="47" spans="1:8" ht="18" customHeight="1" x14ac:dyDescent="0.25">
      <c r="A47" s="31"/>
      <c r="B47" s="110"/>
      <c r="C47" s="91"/>
      <c r="D47" s="17"/>
      <c r="E47" s="17"/>
      <c r="F47" s="26"/>
      <c r="G47" s="26"/>
      <c r="H47" s="26"/>
    </row>
    <row r="48" spans="1:8" ht="18" customHeight="1" x14ac:dyDescent="0.25">
      <c r="A48" s="31" t="s">
        <v>89</v>
      </c>
      <c r="B48" s="33"/>
      <c r="C48" s="17"/>
      <c r="D48" s="9"/>
      <c r="E48" s="17"/>
      <c r="F48" s="26"/>
      <c r="G48" s="38"/>
      <c r="H48" s="26"/>
    </row>
    <row r="49" spans="1:8" ht="18" customHeight="1" x14ac:dyDescent="0.2">
      <c r="A49" s="31" t="s">
        <v>90</v>
      </c>
      <c r="B49" s="31"/>
      <c r="C49" s="31"/>
      <c r="D49" s="31"/>
      <c r="E49" s="26"/>
      <c r="F49" s="26"/>
      <c r="G49" s="26"/>
      <c r="H49" s="26"/>
    </row>
    <row r="50" spans="1:8" ht="18" customHeight="1" x14ac:dyDescent="0.2">
      <c r="A50" s="31"/>
      <c r="B50" s="31"/>
      <c r="C50" s="31"/>
      <c r="D50" s="31"/>
      <c r="E50" s="26"/>
      <c r="F50" s="26"/>
      <c r="G50" s="26"/>
      <c r="H50" s="26"/>
    </row>
  </sheetData>
  <mergeCells count="1">
    <mergeCell ref="A2:D3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ОПУ</vt:lpstr>
      <vt:lpstr>Баланс</vt:lpstr>
      <vt:lpstr>Капитал</vt:lpstr>
      <vt:lpstr>ОДДС</vt:lpstr>
      <vt:lpstr>ОПУ!_Hlk35446127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Мадина Абдрахова</cp:lastModifiedBy>
  <cp:lastPrinted>2024-07-31T12:44:06Z</cp:lastPrinted>
  <dcterms:created xsi:type="dcterms:W3CDTF">2020-11-17T11:18:59Z</dcterms:created>
  <dcterms:modified xsi:type="dcterms:W3CDTF">2024-07-31T12:48:09Z</dcterms:modified>
</cp:coreProperties>
</file>