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FEAA1E7D-AD2E-4A79-9D67-63899230670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  <c r="D16" i="4"/>
  <c r="C57" i="3"/>
  <c r="B57" i="3"/>
  <c r="C54" i="3"/>
  <c r="B54" i="3"/>
  <c r="C53" i="3"/>
  <c r="B53" i="3"/>
  <c r="C48" i="3"/>
  <c r="B48" i="3"/>
  <c r="C43" i="3"/>
  <c r="B43" i="3"/>
  <c r="C41" i="3"/>
  <c r="B41" i="3"/>
  <c r="C36" i="3"/>
  <c r="B36" i="3"/>
  <c r="C31" i="3"/>
  <c r="B31" i="3"/>
  <c r="C19" i="3"/>
  <c r="B19" i="3"/>
  <c r="C6" i="3"/>
  <c r="C29" i="3" s="1"/>
  <c r="B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30" i="3"/>
  <c r="A31" i="3"/>
  <c r="A32" i="3"/>
  <c r="A34" i="3"/>
  <c r="A36" i="3"/>
  <c r="A37" i="3"/>
  <c r="A38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B56" i="3"/>
  <c r="A57" i="3"/>
  <c r="B29" i="3" l="1"/>
  <c r="A2" i="3" l="1"/>
  <c r="A4" i="3"/>
  <c r="D15" i="4"/>
  <c r="C14" i="4" l="1"/>
  <c r="D17" i="4" s="1"/>
  <c r="D13" i="4"/>
  <c r="D12" i="4"/>
  <c r="D11" i="4"/>
  <c r="D10" i="4"/>
  <c r="D9" i="4"/>
  <c r="D8" i="4"/>
  <c r="D7" i="4"/>
  <c r="B19" i="1"/>
  <c r="B20" i="1" s="1"/>
  <c r="B21" i="1" s="1"/>
  <c r="B22" i="1" s="1"/>
  <c r="B24" i="1" s="1"/>
  <c r="B28" i="1" s="1"/>
  <c r="B9" i="1"/>
  <c r="B10" i="1" s="1"/>
  <c r="B11" i="1" s="1"/>
  <c r="B12" i="1" s="1"/>
  <c r="B14" i="1" s="1"/>
  <c r="D14" i="4" l="1"/>
</calcChain>
</file>

<file path=xl/sharedStrings.xml><?xml version="1.0" encoding="utf-8"?>
<sst xmlns="http://schemas.openxmlformats.org/spreadsheetml/2006/main" count="106" uniqueCount="81">
  <si>
    <t xml:space="preserve">ОТЧЕТ О ФИНАНСОВОМ ПОЛОЖЕНИИ </t>
  </si>
  <si>
    <t>Примечание</t>
  </si>
  <si>
    <t>31 декабря 2023 года</t>
  </si>
  <si>
    <t>АКТИВЫ</t>
  </si>
  <si>
    <t>Денежные средства</t>
  </si>
  <si>
    <t>Денежные средства, ограниченные в использовании</t>
  </si>
  <si>
    <t>Вклады размещенные</t>
  </si>
  <si>
    <t>Займы выданные</t>
  </si>
  <si>
    <t>Прочая дебиторская задолженность</t>
  </si>
  <si>
    <t>Прочие текущие активы</t>
  </si>
  <si>
    <t>Переплата по подоходному налогу</t>
  </si>
  <si>
    <t>Основные средства и нематериальные активы</t>
  </si>
  <si>
    <t>Отложенные налоговые активы</t>
  </si>
  <si>
    <t>Итого активы</t>
  </si>
  <si>
    <t>ОБЯЗАТЕЛЬСТВА</t>
  </si>
  <si>
    <t>Задолженность по выпущенным облигациям</t>
  </si>
  <si>
    <t>Займы полученные</t>
  </si>
  <si>
    <t>Краткосрочная  кредиторская  задолженность</t>
  </si>
  <si>
    <t>Оценочные обязательства</t>
  </si>
  <si>
    <t>Отложенные налоговые обязательства</t>
  </si>
  <si>
    <t>-</t>
  </si>
  <si>
    <t>Прочие текущие обязательства</t>
  </si>
  <si>
    <t>Итого обязательства</t>
  </si>
  <si>
    <t>КАПИТАЛ</t>
  </si>
  <si>
    <t>Уставный капитал</t>
  </si>
  <si>
    <t>Нераспределенная прибыль прошлых лет</t>
  </si>
  <si>
    <t>Нераспределенная прибыль отчетного периода</t>
  </si>
  <si>
    <t>Итого капитал</t>
  </si>
  <si>
    <t>Всего капитал и обязательства</t>
  </si>
  <si>
    <t>Молдахметова Г.К</t>
  </si>
  <si>
    <t>ТОО МФО "R-FINANCE"</t>
  </si>
  <si>
    <t>ОТЧЕТ О ПРИБЫЛИ ИЛИ УБЫТКЕ И ПРОЧЕМ СОВОКУПНОМ ДОХОДЕ</t>
  </si>
  <si>
    <t>( в тыс.тенге)</t>
  </si>
  <si>
    <t>закончившихся</t>
  </si>
  <si>
    <t>Процентные доходы</t>
  </si>
  <si>
    <t>Расходы по реализации услуг</t>
  </si>
  <si>
    <t>Процентные расходы</t>
  </si>
  <si>
    <t>Итого операцонная прибыль</t>
  </si>
  <si>
    <t>Административные расходы</t>
  </si>
  <si>
    <t>Прочие доходы/(расходы)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</si>
  <si>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</si>
  <si>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</si>
  <si>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</si>
  <si>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Прочий совокупный доход</t>
  </si>
  <si>
    <t>Прочий совокупный доход, подлежащий реклассификации в составе прибыли или убытка в последующих периодах:</t>
  </si>
  <si>
    <t>Нереализованные доходы/(расходы) по операциям с инвестиционными ценными бумагами, имеющимися в наличии для продажи</t>
  </si>
  <si>
    <t>Реализованные доходы/(расходы) по операциям с инвестиционными ценными бумагами, имеющимися в наличии для продажи, переклассифицированные в отчет о прибылях и убытках</t>
  </si>
  <si>
    <t>Чистый прочий совокупный доход/(убыток), подлежащий реклассификации в  состав прибыли или убытка в последующих периодах</t>
  </si>
  <si>
    <t>Прочий совокупный доход, не подлежащий реклассификации в составе прибыли или убытка в последующих периодах:</t>
  </si>
  <si>
    <t>Переоценка основных средств</t>
  </si>
  <si>
    <t>Чистый прочий совокупный доход/(убыток), не подлежащий реклассификации в  состав прибыли или убытка в последующих периодах</t>
  </si>
  <si>
    <t>Прочий совокупный доход/(убыток) за год</t>
  </si>
  <si>
    <t>Итого совокупная прибыль/(убыток) за год</t>
  </si>
  <si>
    <t>Управляющий директор по финансам и рискам</t>
  </si>
  <si>
    <t>Молдахметова Г.К.</t>
  </si>
  <si>
    <t>ОТЧЕТ ОБ ИЗМЕНЕНИЯХ В КАПИТАЛЕ</t>
  </si>
  <si>
    <t>Нераспределенная прибыль (непокрытый убыток)</t>
  </si>
  <si>
    <t>Сальдо на 31 декабря 2021 года</t>
  </si>
  <si>
    <t>Прибыль (убыток) за год</t>
  </si>
  <si>
    <t>Увеличение уставного капитала</t>
  </si>
  <si>
    <t>Сальдо на 31 декабря 2022 года</t>
  </si>
  <si>
    <t>Выплата дивидендов</t>
  </si>
  <si>
    <t>Сальдо на 31 декабря 2023 года</t>
  </si>
  <si>
    <t xml:space="preserve">Прибыль (убыток) </t>
  </si>
  <si>
    <t>Главный бухгалтер</t>
  </si>
  <si>
    <t>Байтышева Д.Т.</t>
  </si>
  <si>
    <t>3.Чистая сумма денежных средств от операционной деятельности</t>
  </si>
  <si>
    <t>по состоянию на 30 сентября 2024 года</t>
  </si>
  <si>
    <t>30 сентября 2024 года</t>
  </si>
  <si>
    <t>за период, закончившийся 30 сентября 2024 года</t>
  </si>
  <si>
    <t>За 9 месяцев,</t>
  </si>
  <si>
    <t>30.09.2024 года</t>
  </si>
  <si>
    <t>30.09.2023 года</t>
  </si>
  <si>
    <t>За 9 месяцев, закончившихся 30.09.2024 года</t>
  </si>
  <si>
    <t>За 9 месяцев, закончившихся 30.09.2023 года</t>
  </si>
  <si>
    <t>реализация финансовых активов, оцениваемых по справедливой стоимости через прибыль или убыток</t>
  </si>
  <si>
    <t>закрытие операции обратное РЕПО</t>
  </si>
  <si>
    <t>приборетение финансовых активов, оцениваемых по справедливой стоимости через прибыль или убыток</t>
  </si>
  <si>
    <t>открытие операции обратное РЕПО</t>
  </si>
  <si>
    <t>Сальдо на 30 сентября 2024 года</t>
  </si>
  <si>
    <t>Прочие распределения собственникам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</si>
</sst>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#,##0_);\(#,##0\);\-_);@_)"/>
    <numFmt numFmtId="166" formatCode="_(* #,##0_);_(* \(#,##0\);_(* &quot;-&quot;_);_(@_)"/>
    <numFmt numFmtId="167" formatCode="_-* #,##0\ _₸_-;\-* #,##0\ _₸_-;_-* &quot;-&quot;??\ _₸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165" fontId="5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6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0" fontId="5" fillId="0" borderId="2" xfId="0" applyFont="1" applyBorder="1"/>
    <xf numFmtId="166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9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wrapText="1"/>
    </xf>
    <xf numFmtId="0" fontId="6" fillId="0" borderId="0" xfId="0" applyFont="1" applyAlignment="1">
      <alignment vertical="center" wrapText="1"/>
    </xf>
    <xf numFmtId="167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 wrapText="1"/>
    </xf>
    <xf numFmtId="166" fontId="1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 wrapText="1"/>
    </xf>
    <xf numFmtId="0" fontId="17" fillId="0" borderId="0" xfId="1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1" fillId="0" borderId="0" xfId="0" applyFont="1"/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/>
    <xf numFmtId="0" fontId="18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0" fillId="0" borderId="2" xfId="0" applyBorder="1"/>
    <xf numFmtId="166" fontId="5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vertical="center"/>
    </xf>
    <xf numFmtId="166" fontId="4" fillId="0" borderId="2" xfId="0" applyNumberFormat="1" applyFont="1" applyBorder="1" applyAlignment="1">
      <alignment horizontal="right" wrapText="1"/>
    </xf>
    <xf numFmtId="3" fontId="6" fillId="0" borderId="2" xfId="0" applyNumberFormat="1" applyFont="1" applyBorder="1" applyAlignment="1">
      <alignment vertical="center"/>
    </xf>
    <xf numFmtId="167" fontId="4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166" fontId="4" fillId="0" borderId="2" xfId="0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wrapText="1"/>
    </xf>
    <xf numFmtId="167" fontId="3" fillId="0" borderId="2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right" wrapText="1"/>
    </xf>
    <xf numFmtId="166" fontId="2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166" fontId="15" fillId="0" borderId="2" xfId="0" applyNumberFormat="1" applyFont="1" applyBorder="1" applyAlignment="1">
      <alignment horizontal="right" wrapText="1"/>
    </xf>
    <xf numFmtId="166" fontId="14" fillId="0" borderId="2" xfId="0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</cellXfs>
  <cellStyles count="2">
    <cellStyle name="Обычный" xfId="0" builtinId="0"/>
    <cellStyle name="Обычный_ОДДС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itysheva/Downloads/&#1040;&#1041;%20&#1082;&#1086;&#1084;&#1087;%20&#1086;&#1090;&#1095;&#1077;&#1090;&#1099;/&#1076;&#1083;&#1103;%20&#1087;&#1077;&#1088;&#1077;&#1085;&#1086;&#1089;&#1072;/&#1052;&#1086;&#1080;%20&#1076;&#1086;&#1082;&#1091;&#1084;&#1077;&#1085;&#1090;&#1099;/&#1040;&#1042;&#1058;&#1054;&#1051;&#1054;&#1052;&#1041;&#1040;&#1056;&#1044;/KASE/&#1054;&#1058;&#1063;&#1045;&#1058;&#1067;/2024/&#1044;&#1044;&#1057;%201&#1082;&#1074;&#1072;&#1088;&#1090;&#1072;&#1083;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ДС"/>
    </sheetNames>
    <sheetDataSet>
      <sheetData sheetId="0" refreshError="1">
        <row r="1">
          <cell r="A1" t="str">
            <v>ОТЧЕТ О ДВИЖЕНИИ ДЕНЕЖНЫХ СРЕДСТВ (прямой метод)</v>
          </cell>
        </row>
        <row r="2">
          <cell r="A2" t="str">
            <v>в тысячах тенге</v>
          </cell>
        </row>
        <row r="3">
          <cell r="A3" t="str">
            <v>I. Движение денежных средств от операционной деятельности</v>
          </cell>
        </row>
        <row r="4">
          <cell r="A4" t="str">
            <v>1.Поступление денежных средств, всего, в том числе:</v>
          </cell>
        </row>
        <row r="5">
          <cell r="A5" t="str">
            <v xml:space="preserve">    погашение основного долга по выданным займам</v>
          </cell>
        </row>
        <row r="6">
          <cell r="A6" t="str">
            <v xml:space="preserve">    вознаграждения по выданным займам</v>
          </cell>
        </row>
        <row r="7">
          <cell r="A7" t="str">
            <v xml:space="preserve">    пени (неустойки) по выданным займам </v>
          </cell>
        </row>
        <row r="8">
          <cell r="A8" t="str">
            <v xml:space="preserve">    возмещение госпошлины</v>
          </cell>
        </row>
        <row r="9">
          <cell r="A9" t="str">
            <v xml:space="preserve">    авансы полученные по выданным займам </v>
          </cell>
        </row>
        <row r="10">
          <cell r="A10" t="str">
            <v xml:space="preserve">    возврат прочих займов</v>
          </cell>
        </row>
        <row r="11">
          <cell r="A11" t="str">
            <v xml:space="preserve">    поступление по договорам уступки прав требования</v>
          </cell>
        </row>
        <row r="12">
          <cell r="A12" t="str">
            <v xml:space="preserve">    вознаграждение по депозиту</v>
          </cell>
        </row>
        <row r="13">
          <cell r="A13" t="str">
            <v xml:space="preserve">    возврат займа от сотрудников</v>
          </cell>
        </row>
        <row r="14">
          <cell r="A14" t="str">
            <v xml:space="preserve">    вознаграждения от прочих займов</v>
          </cell>
        </row>
        <row r="15">
          <cell r="A15" t="str">
            <v xml:space="preserve">    поступления от прочих займов</v>
          </cell>
        </row>
        <row r="16">
          <cell r="A16" t="str">
            <v xml:space="preserve">    прочие поступления</v>
          </cell>
        </row>
        <row r="17">
          <cell r="A17" t="str">
            <v>2.Выбытие денежных средств, всего, в том числе:</v>
          </cell>
        </row>
        <row r="18">
          <cell r="A18" t="str">
            <v xml:space="preserve">    займы, выданные третьим лицам</v>
          </cell>
        </row>
        <row r="19">
          <cell r="A19" t="str">
            <v xml:space="preserve">    выплаты по договорам уступки прав требования</v>
          </cell>
        </row>
        <row r="20">
          <cell r="A20" t="str">
            <v xml:space="preserve">    платежи поставщикам за товары и услуги</v>
          </cell>
        </row>
        <row r="21">
          <cell r="A21" t="str">
            <v xml:space="preserve">    выплаты по заработной плате</v>
          </cell>
        </row>
        <row r="22">
          <cell r="A22" t="str">
            <v xml:space="preserve">    выплата вознаграждений по займам</v>
          </cell>
        </row>
        <row r="23">
          <cell r="A23" t="str">
            <v xml:space="preserve">    корпоративный подоходный налог</v>
          </cell>
        </row>
        <row r="24">
          <cell r="A24" t="str">
            <v xml:space="preserve">    налоги и прочие платежи в бюджет</v>
          </cell>
        </row>
        <row r="25">
          <cell r="A25" t="str">
            <v xml:space="preserve">    займы, выданные сотрудникам</v>
          </cell>
        </row>
        <row r="26">
          <cell r="A26" t="str">
            <v xml:space="preserve">    прочие выплаты</v>
          </cell>
        </row>
        <row r="28">
          <cell r="A28" t="str">
            <v>II. Движение денежных средств от инвестиционной деятельности</v>
          </cell>
        </row>
        <row r="29">
          <cell r="A29" t="str">
            <v>1.Поступление денежных средств, всего</v>
          </cell>
        </row>
        <row r="30">
          <cell r="A30" t="str">
            <v>реализация основных средств</v>
          </cell>
        </row>
        <row r="31">
          <cell r="A31" t="str">
            <v>частичное изъятие с депозита</v>
          </cell>
        </row>
        <row r="32">
          <cell r="A32" t="str">
            <v>2.Выбытие денежных средств, всего</v>
          </cell>
        </row>
        <row r="33">
          <cell r="A33" t="str">
            <v xml:space="preserve">приобретение основных средств </v>
          </cell>
        </row>
        <row r="34">
          <cell r="A34" t="str">
            <v>размещение на депозит</v>
          </cell>
        </row>
        <row r="35">
          <cell r="A35" t="str">
            <v xml:space="preserve">3.Чистая сумма денежных средств от инвестиционной деятельности </v>
          </cell>
        </row>
        <row r="36">
          <cell r="A36" t="str">
            <v>III. Движение денежных средств от финансовой деятельности</v>
          </cell>
        </row>
        <row r="37">
          <cell r="A37" t="str">
            <v>1.Поступление денежных средств, всего</v>
          </cell>
        </row>
        <row r="38">
          <cell r="A38" t="str">
            <v>взнос в уставный капитал</v>
          </cell>
        </row>
        <row r="39">
          <cell r="A39" t="str">
            <v>получение займов</v>
          </cell>
        </row>
        <row r="40">
          <cell r="A40" t="str">
            <v>размещение выпущенных облигаций</v>
          </cell>
        </row>
        <row r="41">
          <cell r="A41" t="str">
            <v>прочее поступление</v>
          </cell>
        </row>
        <row r="42">
          <cell r="A42" t="str">
            <v>2.Выбытие денежных средств, всего</v>
          </cell>
        </row>
        <row r="43">
          <cell r="A43" t="str">
            <v xml:space="preserve">погашение займов </v>
          </cell>
        </row>
        <row r="44">
          <cell r="A44" t="str">
            <v>выкуп размещенных облигаций</v>
          </cell>
        </row>
        <row r="45">
          <cell r="A45" t="str">
            <v>выплата вознаграждений по облигациям</v>
          </cell>
        </row>
        <row r="46">
          <cell r="A46" t="str">
            <v>выплата дивидендов</v>
          </cell>
        </row>
        <row r="47">
          <cell r="A47" t="str">
            <v xml:space="preserve">3.Чистая сумма денежных средств от финансовой деятельности </v>
          </cell>
        </row>
        <row r="48">
          <cell r="A48" t="str">
            <v>Чистое изменение в денежных средствах</v>
          </cell>
        </row>
        <row r="49">
          <cell r="A49" t="str">
            <v>Влияние обменных курсов валют к тенге</v>
          </cell>
        </row>
        <row r="50">
          <cell r="A50" t="str">
            <v>Денежные средства на начало отчетного периода</v>
          </cell>
        </row>
        <row r="51">
          <cell r="A51" t="str">
            <v>Денежные средства на конец отчетного периода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opLeftCell="A19" zoomScale="85" zoomScaleNormal="85" workbookViewId="0">
      <selection activeCell="A38" sqref="A38"/>
    </sheetView>
  </sheetViews>
  <sheetFormatPr defaultRowHeight="12" customHeight="1" x14ac:dyDescent="0.3"/>
  <cols>
    <col min="1" max="1" width="39" customWidth="1"/>
    <col min="2" max="2" width="11.6640625" customWidth="1"/>
    <col min="3" max="4" width="14.33203125" customWidth="1"/>
  </cols>
  <sheetData>
    <row r="1" spans="1:4" ht="12" customHeight="1" x14ac:dyDescent="0.3">
      <c r="A1" s="78" t="s">
        <v>30</v>
      </c>
    </row>
    <row r="2" spans="1:4" ht="12" customHeight="1" x14ac:dyDescent="0.3">
      <c r="A2" s="1" t="s">
        <v>0</v>
      </c>
      <c r="B2" s="2"/>
      <c r="C2" s="3"/>
      <c r="D2" s="3"/>
    </row>
    <row r="3" spans="1:4" ht="12" customHeight="1" x14ac:dyDescent="0.3">
      <c r="A3" s="1" t="s">
        <v>67</v>
      </c>
      <c r="B3" s="2"/>
      <c r="C3" s="3"/>
      <c r="D3" s="3"/>
    </row>
    <row r="4" spans="1:4" ht="12" customHeight="1" x14ac:dyDescent="0.3">
      <c r="A4" s="2"/>
      <c r="B4" s="2"/>
      <c r="C4" s="3"/>
      <c r="D4" s="3" t="s">
        <v>32</v>
      </c>
    </row>
    <row r="5" spans="1:4" ht="25.2" customHeight="1" x14ac:dyDescent="0.3">
      <c r="A5" s="4"/>
      <c r="B5" s="5" t="s">
        <v>1</v>
      </c>
      <c r="C5" s="6" t="s">
        <v>68</v>
      </c>
      <c r="D5" s="7" t="s">
        <v>2</v>
      </c>
    </row>
    <row r="6" spans="1:4" ht="12.6" customHeight="1" x14ac:dyDescent="0.3">
      <c r="A6" s="8" t="s">
        <v>3</v>
      </c>
      <c r="B6" s="9"/>
      <c r="C6" s="10"/>
      <c r="D6" s="10"/>
    </row>
    <row r="7" spans="1:4" ht="12.6" customHeight="1" x14ac:dyDescent="0.3">
      <c r="A7" s="11" t="s">
        <v>4</v>
      </c>
      <c r="B7" s="12">
        <v>4</v>
      </c>
      <c r="C7" s="13">
        <v>521368</v>
      </c>
      <c r="D7" s="13">
        <v>381421</v>
      </c>
    </row>
    <row r="8" spans="1:4" ht="30" customHeight="1" x14ac:dyDescent="0.3">
      <c r="A8" s="11" t="s">
        <v>5</v>
      </c>
      <c r="B8" s="12">
        <v>4</v>
      </c>
      <c r="C8" s="13">
        <v>5147225</v>
      </c>
      <c r="D8" s="13">
        <v>5147225</v>
      </c>
    </row>
    <row r="9" spans="1:4" ht="12.6" customHeight="1" x14ac:dyDescent="0.3">
      <c r="A9" s="11" t="s">
        <v>6</v>
      </c>
      <c r="B9" s="12">
        <f>B7+1</f>
        <v>5</v>
      </c>
      <c r="C9" s="13">
        <v>2840000</v>
      </c>
      <c r="D9" s="13">
        <v>90000</v>
      </c>
    </row>
    <row r="10" spans="1:4" ht="12.6" customHeight="1" x14ac:dyDescent="0.3">
      <c r="A10" s="11" t="s">
        <v>7</v>
      </c>
      <c r="B10" s="12">
        <f>B9+1</f>
        <v>6</v>
      </c>
      <c r="C10" s="13">
        <v>30400951</v>
      </c>
      <c r="D10" s="13">
        <v>18339135</v>
      </c>
    </row>
    <row r="11" spans="1:4" ht="12.6" customHeight="1" x14ac:dyDescent="0.3">
      <c r="A11" s="11" t="s">
        <v>8</v>
      </c>
      <c r="B11" s="12">
        <f>B10+1</f>
        <v>7</v>
      </c>
      <c r="C11" s="13">
        <v>44269</v>
      </c>
      <c r="D11" s="13">
        <v>12101</v>
      </c>
    </row>
    <row r="12" spans="1:4" ht="12.6" customHeight="1" x14ac:dyDescent="0.3">
      <c r="A12" s="11" t="s">
        <v>9</v>
      </c>
      <c r="B12" s="12">
        <f>B11+1</f>
        <v>8</v>
      </c>
      <c r="C12" s="13">
        <v>41793</v>
      </c>
      <c r="D12" s="13">
        <v>24073</v>
      </c>
    </row>
    <row r="13" spans="1:4" ht="12.6" customHeight="1" x14ac:dyDescent="0.3">
      <c r="A13" s="11" t="s">
        <v>10</v>
      </c>
      <c r="B13" s="12"/>
      <c r="C13" s="13">
        <v>2639</v>
      </c>
      <c r="D13" s="13">
        <v>5899</v>
      </c>
    </row>
    <row r="14" spans="1:4" ht="12.6" customHeight="1" x14ac:dyDescent="0.3">
      <c r="A14" s="14" t="s">
        <v>11</v>
      </c>
      <c r="B14" s="12">
        <f>B12+1</f>
        <v>9</v>
      </c>
      <c r="C14" s="13">
        <v>893304</v>
      </c>
      <c r="D14" s="13">
        <v>841155</v>
      </c>
    </row>
    <row r="15" spans="1:4" ht="12.6" customHeight="1" x14ac:dyDescent="0.3">
      <c r="A15" s="15" t="s">
        <v>12</v>
      </c>
      <c r="B15" s="12">
        <v>10</v>
      </c>
      <c r="C15" s="13">
        <v>0</v>
      </c>
      <c r="D15" s="13">
        <v>8839</v>
      </c>
    </row>
    <row r="16" spans="1:4" ht="12.6" customHeight="1" x14ac:dyDescent="0.3">
      <c r="A16" s="16" t="s">
        <v>13</v>
      </c>
      <c r="B16" s="17"/>
      <c r="C16" s="18">
        <v>39891549</v>
      </c>
      <c r="D16" s="18">
        <v>24849848</v>
      </c>
    </row>
    <row r="17" spans="1:4" ht="12.6" customHeight="1" x14ac:dyDescent="0.3">
      <c r="A17" s="16"/>
      <c r="B17" s="17"/>
      <c r="C17" s="18"/>
      <c r="D17" s="18"/>
    </row>
    <row r="18" spans="1:4" ht="12.6" customHeight="1" x14ac:dyDescent="0.3">
      <c r="A18" s="16" t="s">
        <v>14</v>
      </c>
      <c r="B18" s="17"/>
      <c r="C18" s="13"/>
      <c r="D18" s="13"/>
    </row>
    <row r="19" spans="1:4" ht="12.6" customHeight="1" x14ac:dyDescent="0.3">
      <c r="A19" s="19" t="s">
        <v>15</v>
      </c>
      <c r="B19" s="12">
        <f>B15+1</f>
        <v>11</v>
      </c>
      <c r="C19" s="13">
        <v>26237999</v>
      </c>
      <c r="D19" s="13">
        <v>11774143</v>
      </c>
    </row>
    <row r="20" spans="1:4" ht="12.6" customHeight="1" x14ac:dyDescent="0.3">
      <c r="A20" s="19" t="s">
        <v>16</v>
      </c>
      <c r="B20" s="12">
        <f>B19+1</f>
        <v>12</v>
      </c>
      <c r="C20" s="13">
        <v>5401227</v>
      </c>
      <c r="D20" s="13">
        <v>6409198</v>
      </c>
    </row>
    <row r="21" spans="1:4" ht="12.6" customHeight="1" x14ac:dyDescent="0.3">
      <c r="A21" s="19" t="s">
        <v>17</v>
      </c>
      <c r="B21" s="12">
        <f>B20+1</f>
        <v>13</v>
      </c>
      <c r="C21" s="13">
        <v>28801</v>
      </c>
      <c r="D21" s="13">
        <v>32273</v>
      </c>
    </row>
    <row r="22" spans="1:4" ht="12.6" customHeight="1" x14ac:dyDescent="0.3">
      <c r="A22" s="19" t="s">
        <v>18</v>
      </c>
      <c r="B22" s="12">
        <f>B21+1</f>
        <v>14</v>
      </c>
      <c r="C22" s="13">
        <v>24858</v>
      </c>
      <c r="D22" s="13">
        <v>24320</v>
      </c>
    </row>
    <row r="23" spans="1:4" ht="12.6" customHeight="1" x14ac:dyDescent="0.3">
      <c r="A23" s="15" t="s">
        <v>19</v>
      </c>
      <c r="B23" s="12">
        <v>10</v>
      </c>
      <c r="C23" s="13">
        <v>27677</v>
      </c>
      <c r="D23" s="13">
        <v>0</v>
      </c>
    </row>
    <row r="24" spans="1:4" ht="12.6" customHeight="1" x14ac:dyDescent="0.3">
      <c r="A24" s="19" t="s">
        <v>21</v>
      </c>
      <c r="B24" s="12">
        <f>B22+1</f>
        <v>15</v>
      </c>
      <c r="C24" s="13">
        <v>146488</v>
      </c>
      <c r="D24" s="13">
        <v>144027</v>
      </c>
    </row>
    <row r="25" spans="1:4" ht="12.6" customHeight="1" x14ac:dyDescent="0.3">
      <c r="A25" s="16" t="s">
        <v>22</v>
      </c>
      <c r="B25" s="12"/>
      <c r="C25" s="18">
        <v>31867050</v>
      </c>
      <c r="D25" s="18">
        <v>18383961</v>
      </c>
    </row>
    <row r="26" spans="1:4" ht="12.6" customHeight="1" x14ac:dyDescent="0.3">
      <c r="A26" s="16"/>
      <c r="B26" s="17"/>
      <c r="C26" s="18"/>
      <c r="D26" s="18"/>
    </row>
    <row r="27" spans="1:4" ht="12.6" customHeight="1" x14ac:dyDescent="0.3">
      <c r="A27" s="16" t="s">
        <v>23</v>
      </c>
      <c r="B27" s="12"/>
      <c r="C27" s="13"/>
      <c r="D27" s="13"/>
    </row>
    <row r="28" spans="1:4" ht="12.6" customHeight="1" x14ac:dyDescent="0.3">
      <c r="A28" s="19" t="s">
        <v>24</v>
      </c>
      <c r="B28" s="12">
        <f>B24+1</f>
        <v>16</v>
      </c>
      <c r="C28" s="13">
        <v>4405061</v>
      </c>
      <c r="D28" s="13">
        <v>4405061</v>
      </c>
    </row>
    <row r="29" spans="1:4" ht="12.6" customHeight="1" x14ac:dyDescent="0.3">
      <c r="A29" s="20" t="s">
        <v>25</v>
      </c>
      <c r="B29" s="12"/>
      <c r="C29" s="13">
        <v>1893424</v>
      </c>
      <c r="D29" s="13">
        <v>1712202</v>
      </c>
    </row>
    <row r="30" spans="1:4" ht="12.6" customHeight="1" x14ac:dyDescent="0.3">
      <c r="A30" s="21" t="s">
        <v>26</v>
      </c>
      <c r="B30" s="12"/>
      <c r="C30" s="13">
        <v>1726014</v>
      </c>
      <c r="D30" s="13">
        <v>348624</v>
      </c>
    </row>
    <row r="31" spans="1:4" ht="12.6" customHeight="1" x14ac:dyDescent="0.3">
      <c r="A31" s="16" t="s">
        <v>27</v>
      </c>
      <c r="B31" s="17"/>
      <c r="C31" s="18">
        <v>8024499</v>
      </c>
      <c r="D31" s="18">
        <v>6465887</v>
      </c>
    </row>
    <row r="32" spans="1:4" ht="12.6" customHeight="1" x14ac:dyDescent="0.3">
      <c r="A32" s="16" t="s">
        <v>28</v>
      </c>
      <c r="B32" s="17"/>
      <c r="C32" s="18">
        <v>39891549</v>
      </c>
      <c r="D32" s="18">
        <v>24849848</v>
      </c>
    </row>
    <row r="33" spans="1:4" ht="12" customHeight="1" x14ac:dyDescent="0.3">
      <c r="A33" s="2"/>
      <c r="B33" s="2"/>
      <c r="C33" s="3"/>
      <c r="D33" s="3"/>
    </row>
    <row r="34" spans="1:4" ht="12" customHeight="1" x14ac:dyDescent="0.3">
      <c r="A34" s="2"/>
      <c r="B34" s="2"/>
      <c r="C34" s="3"/>
      <c r="D34" s="3"/>
    </row>
    <row r="35" spans="1:4" ht="12" customHeight="1" x14ac:dyDescent="0.3">
      <c r="A35" s="22" t="s">
        <v>53</v>
      </c>
      <c r="B35" s="22"/>
      <c r="C35" s="23"/>
      <c r="D35" s="24" t="s">
        <v>54</v>
      </c>
    </row>
    <row r="36" spans="1:4" ht="12" customHeight="1" x14ac:dyDescent="0.3">
      <c r="A36" s="22"/>
      <c r="B36" s="22"/>
      <c r="C36" s="23"/>
      <c r="D36" s="23"/>
    </row>
    <row r="37" spans="1:4" ht="12" customHeight="1" x14ac:dyDescent="0.3">
      <c r="A37" s="22"/>
      <c r="B37" s="22"/>
      <c r="C37" s="23"/>
      <c r="D37" s="23"/>
    </row>
    <row r="38" spans="1:4" ht="12" customHeight="1" x14ac:dyDescent="0.3">
      <c r="A38" s="22" t="s">
        <v>64</v>
      </c>
      <c r="B38" s="22"/>
      <c r="C38" s="23"/>
      <c r="D38" s="23" t="s">
        <v>65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opLeftCell="A19" zoomScale="85" zoomScaleNormal="85" workbookViewId="0">
      <selection activeCell="A32" sqref="A32"/>
    </sheetView>
  </sheetViews>
  <sheetFormatPr defaultRowHeight="11.4" customHeight="1" x14ac:dyDescent="0.3"/>
  <cols>
    <col min="1" max="1" width="45.33203125" customWidth="1"/>
    <col min="2" max="2" width="7.33203125" customWidth="1"/>
    <col min="3" max="4" width="17.33203125" customWidth="1"/>
  </cols>
  <sheetData>
    <row r="1" spans="1:4" ht="11.4" customHeight="1" x14ac:dyDescent="0.3">
      <c r="A1" s="25" t="s">
        <v>30</v>
      </c>
      <c r="B1" s="25"/>
      <c r="C1" s="25"/>
      <c r="D1" s="25"/>
    </row>
    <row r="2" spans="1:4" ht="11.4" customHeight="1" x14ac:dyDescent="0.3">
      <c r="A2" s="26" t="s">
        <v>31</v>
      </c>
      <c r="B2" s="25"/>
      <c r="C2" s="25"/>
      <c r="D2" s="25"/>
    </row>
    <row r="3" spans="1:4" ht="11.4" customHeight="1" x14ac:dyDescent="0.3">
      <c r="A3" s="26" t="s">
        <v>69</v>
      </c>
      <c r="B3" s="25"/>
      <c r="C3" s="25"/>
      <c r="D3" s="25"/>
    </row>
    <row r="4" spans="1:4" ht="11.4" customHeight="1" x14ac:dyDescent="0.3">
      <c r="A4" s="25"/>
      <c r="B4" s="25"/>
      <c r="C4" s="25"/>
      <c r="D4" s="25" t="s">
        <v>32</v>
      </c>
    </row>
    <row r="5" spans="1:4" ht="11.4" customHeight="1" x14ac:dyDescent="0.3">
      <c r="A5" s="27"/>
      <c r="B5" s="101" t="s">
        <v>1</v>
      </c>
      <c r="C5" s="28" t="s">
        <v>70</v>
      </c>
      <c r="D5" s="28" t="s">
        <v>70</v>
      </c>
    </row>
    <row r="6" spans="1:4" ht="11.4" customHeight="1" x14ac:dyDescent="0.3">
      <c r="A6" s="29"/>
      <c r="B6" s="102"/>
      <c r="C6" s="30" t="s">
        <v>33</v>
      </c>
      <c r="D6" s="30" t="s">
        <v>33</v>
      </c>
    </row>
    <row r="7" spans="1:4" ht="11.4" customHeight="1" x14ac:dyDescent="0.3">
      <c r="A7" s="31"/>
      <c r="B7" s="103"/>
      <c r="C7" s="32" t="s">
        <v>71</v>
      </c>
      <c r="D7" s="32" t="s">
        <v>72</v>
      </c>
    </row>
    <row r="8" spans="1:4" ht="14.4" x14ac:dyDescent="0.3">
      <c r="A8" s="31" t="s">
        <v>34</v>
      </c>
      <c r="B8" s="33">
        <v>17</v>
      </c>
      <c r="C8" s="34">
        <v>8236672</v>
      </c>
      <c r="D8" s="34">
        <v>3457582</v>
      </c>
    </row>
    <row r="9" spans="1:4" ht="14.4" x14ac:dyDescent="0.3">
      <c r="A9" s="19" t="s">
        <v>35</v>
      </c>
      <c r="B9" s="12">
        <v>18</v>
      </c>
      <c r="C9" s="35">
        <v>-179979</v>
      </c>
      <c r="D9" s="35">
        <v>-93005</v>
      </c>
    </row>
    <row r="10" spans="1:4" ht="14.4" x14ac:dyDescent="0.3">
      <c r="A10" s="19" t="s">
        <v>36</v>
      </c>
      <c r="B10" s="12">
        <v>19</v>
      </c>
      <c r="C10" s="35">
        <v>-3788464</v>
      </c>
      <c r="D10" s="35">
        <v>-1520694</v>
      </c>
    </row>
    <row r="11" spans="1:4" ht="14.4" x14ac:dyDescent="0.3">
      <c r="A11" s="16" t="s">
        <v>37</v>
      </c>
      <c r="B11" s="17"/>
      <c r="C11" s="36">
        <v>4268229</v>
      </c>
      <c r="D11" s="36">
        <v>1843883</v>
      </c>
    </row>
    <row r="12" spans="1:4" ht="14.4" x14ac:dyDescent="0.3">
      <c r="A12" s="19" t="s">
        <v>38</v>
      </c>
      <c r="B12" s="12">
        <v>20</v>
      </c>
      <c r="C12" s="35">
        <v>-1880450</v>
      </c>
      <c r="D12" s="35">
        <v>-1016220</v>
      </c>
    </row>
    <row r="13" spans="1:4" ht="14.4" x14ac:dyDescent="0.3">
      <c r="A13" s="16" t="s">
        <v>39</v>
      </c>
      <c r="B13" s="17">
        <v>21</v>
      </c>
      <c r="C13" s="36">
        <v>-273836</v>
      </c>
      <c r="D13" s="36">
        <v>-6079</v>
      </c>
    </row>
    <row r="14" spans="1:4" ht="14.4" x14ac:dyDescent="0.3">
      <c r="A14" s="16" t="s">
        <v>40</v>
      </c>
      <c r="B14" s="17"/>
      <c r="C14" s="36">
        <v>2113943</v>
      </c>
      <c r="D14" s="36">
        <v>821584</v>
      </c>
    </row>
    <row r="15" spans="1:4" ht="14.4" x14ac:dyDescent="0.3">
      <c r="A15" s="37" t="s">
        <v>41</v>
      </c>
      <c r="B15" s="12">
        <v>22</v>
      </c>
      <c r="C15" s="38">
        <v>-387929</v>
      </c>
      <c r="D15" s="39">
        <v>-141735</v>
      </c>
    </row>
    <row r="16" spans="1:4" ht="14.4" x14ac:dyDescent="0.3">
      <c r="A16" s="19" t="s">
        <v>42</v>
      </c>
      <c r="B16" s="12"/>
      <c r="C16" s="36">
        <v>1726014</v>
      </c>
      <c r="D16" s="36">
        <v>679849</v>
      </c>
    </row>
    <row r="17" spans="1:4" ht="14.4" x14ac:dyDescent="0.3">
      <c r="A17" s="19" t="s">
        <v>43</v>
      </c>
      <c r="B17" s="12"/>
      <c r="C17" s="38"/>
      <c r="D17" s="38"/>
    </row>
    <row r="18" spans="1:4" ht="39.6" x14ac:dyDescent="0.3">
      <c r="A18" s="16" t="s">
        <v>44</v>
      </c>
      <c r="B18" s="17"/>
      <c r="C18" s="36"/>
      <c r="D18" s="36"/>
    </row>
    <row r="19" spans="1:4" ht="41.4" x14ac:dyDescent="0.3">
      <c r="A19" s="37" t="s">
        <v>45</v>
      </c>
      <c r="B19" s="12"/>
      <c r="C19" s="38"/>
      <c r="D19" s="38"/>
    </row>
    <row r="20" spans="1:4" ht="52.8" x14ac:dyDescent="0.3">
      <c r="A20" s="19" t="s">
        <v>46</v>
      </c>
      <c r="B20" s="12"/>
      <c r="C20" s="38">
        <v>0</v>
      </c>
      <c r="D20" s="38">
        <v>0</v>
      </c>
    </row>
    <row r="21" spans="1:4" ht="39.6" x14ac:dyDescent="0.3">
      <c r="A21" s="16" t="s">
        <v>47</v>
      </c>
      <c r="B21" s="12"/>
      <c r="C21" s="38">
        <v>0</v>
      </c>
      <c r="D21" s="38">
        <v>0</v>
      </c>
    </row>
    <row r="22" spans="1:4" ht="39.6" x14ac:dyDescent="0.3">
      <c r="A22" s="16" t="s">
        <v>48</v>
      </c>
      <c r="B22" s="12"/>
      <c r="C22" s="36"/>
      <c r="D22" s="36"/>
    </row>
    <row r="23" spans="1:4" ht="14.4" x14ac:dyDescent="0.3">
      <c r="A23" s="16" t="s">
        <v>49</v>
      </c>
      <c r="B23" s="12"/>
      <c r="C23" s="36">
        <v>0</v>
      </c>
      <c r="D23" s="36">
        <v>0</v>
      </c>
    </row>
    <row r="24" spans="1:4" ht="39.6" x14ac:dyDescent="0.3">
      <c r="A24" s="40" t="s">
        <v>50</v>
      </c>
      <c r="B24" s="41"/>
      <c r="C24" s="36">
        <v>0</v>
      </c>
      <c r="D24" s="36">
        <v>0</v>
      </c>
    </row>
    <row r="25" spans="1:4" ht="14.4" x14ac:dyDescent="0.3">
      <c r="A25" s="41" t="s">
        <v>51</v>
      </c>
      <c r="B25" s="42"/>
      <c r="C25" s="42">
        <v>1726014</v>
      </c>
      <c r="D25" s="42">
        <v>679849</v>
      </c>
    </row>
    <row r="26" spans="1:4" ht="11.4" customHeight="1" x14ac:dyDescent="0.3">
      <c r="A26" s="43" t="s">
        <v>52</v>
      </c>
      <c r="B26" s="43"/>
      <c r="C26" s="44">
        <v>1726014</v>
      </c>
      <c r="D26" s="44">
        <v>679849</v>
      </c>
    </row>
    <row r="27" spans="1:4" ht="11.4" customHeight="1" x14ac:dyDescent="0.3">
      <c r="A27" s="22"/>
      <c r="B27" s="22"/>
      <c r="C27" s="23"/>
      <c r="D27" s="23"/>
    </row>
    <row r="28" spans="1:4" ht="11.4" customHeight="1" x14ac:dyDescent="0.3">
      <c r="A28" s="22" t="s">
        <v>53</v>
      </c>
      <c r="B28" s="22"/>
      <c r="C28" s="23"/>
      <c r="D28" s="23" t="s">
        <v>54</v>
      </c>
    </row>
    <row r="29" spans="1:4" ht="11.4" customHeight="1" x14ac:dyDescent="0.3">
      <c r="A29" s="22"/>
      <c r="B29" s="22"/>
      <c r="C29" s="23"/>
      <c r="D29" s="23"/>
    </row>
    <row r="30" spans="1:4" ht="11.4" customHeight="1" x14ac:dyDescent="0.3">
      <c r="A30" s="22"/>
      <c r="B30" s="22"/>
      <c r="C30" s="23"/>
      <c r="D30" s="23"/>
    </row>
    <row r="31" spans="1:4" ht="11.4" customHeight="1" x14ac:dyDescent="0.3">
      <c r="A31" s="22" t="s">
        <v>64</v>
      </c>
      <c r="B31" s="22"/>
      <c r="C31" s="23"/>
      <c r="D31" s="23" t="s">
        <v>65</v>
      </c>
    </row>
  </sheetData>
  <mergeCells count="1">
    <mergeCell ref="B5:B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tabSelected="1" topLeftCell="A22" zoomScale="70" zoomScaleNormal="70" workbookViewId="0">
      <selection activeCell="A33" sqref="A33"/>
    </sheetView>
  </sheetViews>
  <sheetFormatPr defaultRowHeight="11.4" customHeight="1" x14ac:dyDescent="0.3"/>
  <cols>
    <col min="1" max="1" width="50.44140625" customWidth="1"/>
    <col min="2" max="3" width="15.44140625" customWidth="1"/>
  </cols>
  <sheetData>
    <row r="1" spans="1:5" ht="15" customHeight="1" x14ac:dyDescent="0.3">
      <c r="A1" s="78" t="s">
        <v>30</v>
      </c>
    </row>
    <row r="2" spans="1:5" ht="17.399999999999999" customHeight="1" x14ac:dyDescent="0.3">
      <c r="A2" s="106" t="str">
        <f>[1]ДДС!A1</f>
        <v>ОТЧЕТ О ДВИЖЕНИИ ДЕНЕЖНЫХ СРЕДСТВ (прямой метод)</v>
      </c>
      <c r="B2" s="106"/>
      <c r="C2" s="106"/>
      <c r="D2" s="105"/>
      <c r="E2" s="105"/>
    </row>
    <row r="3" spans="1:5" ht="16.2" customHeight="1" x14ac:dyDescent="0.3">
      <c r="A3" s="77"/>
      <c r="B3" s="77"/>
      <c r="C3" s="79" t="s">
        <v>32</v>
      </c>
      <c r="D3" s="77"/>
      <c r="E3" s="77"/>
    </row>
    <row r="4" spans="1:5" ht="44.4" customHeight="1" x14ac:dyDescent="0.3">
      <c r="A4" s="80" t="str">
        <f>[1]ДДС!A2</f>
        <v>в тысячах тенге</v>
      </c>
      <c r="B4" s="80" t="s">
        <v>73</v>
      </c>
      <c r="C4" s="80" t="s">
        <v>74</v>
      </c>
      <c r="D4" s="45"/>
      <c r="E4" s="46"/>
    </row>
    <row r="5" spans="1:5" ht="26.4" x14ac:dyDescent="0.3">
      <c r="A5" s="16" t="str">
        <f>[1]ДДС!A3</f>
        <v>I. Движение денежных средств от операционной деятельности</v>
      </c>
      <c r="B5" s="82"/>
      <c r="C5" s="81"/>
      <c r="D5" s="47"/>
      <c r="E5" s="48"/>
    </row>
    <row r="6" spans="1:5" ht="14.4" x14ac:dyDescent="0.3">
      <c r="A6" s="81" t="str">
        <f>[1]ДДС!A4</f>
        <v>1.Поступление денежных средств, всего, в том числе:</v>
      </c>
      <c r="B6" s="83">
        <f>SUM(B7:B18)</f>
        <v>37467205</v>
      </c>
      <c r="C6" s="83">
        <f>SUM(C7:C18)</f>
        <v>15486139</v>
      </c>
      <c r="D6" s="49"/>
      <c r="E6" s="50"/>
    </row>
    <row r="7" spans="1:5" ht="14.4" x14ac:dyDescent="0.3">
      <c r="A7" s="84" t="str">
        <f>[1]ДДС!A5</f>
        <v xml:space="preserve">    погашение основного долга по выданным займам</v>
      </c>
      <c r="B7" s="85">
        <v>28865461</v>
      </c>
      <c r="C7" s="86">
        <v>12143177</v>
      </c>
      <c r="D7" s="52"/>
      <c r="E7" s="53"/>
    </row>
    <row r="8" spans="1:5" ht="14.4" x14ac:dyDescent="0.3">
      <c r="A8" s="84" t="str">
        <f>[1]ДДС!A6</f>
        <v xml:space="preserve">    вознаграждения по выданным займам</v>
      </c>
      <c r="B8" s="85">
        <v>7323454</v>
      </c>
      <c r="C8" s="86">
        <v>2963261</v>
      </c>
      <c r="D8" s="52"/>
      <c r="E8" s="53"/>
    </row>
    <row r="9" spans="1:5" ht="14.4" x14ac:dyDescent="0.3">
      <c r="A9" s="84" t="str">
        <f>[1]ДДС!A7</f>
        <v xml:space="preserve">    пени (неустойки) по выданным займам </v>
      </c>
      <c r="B9" s="85">
        <v>275440</v>
      </c>
      <c r="C9" s="86">
        <v>106965</v>
      </c>
      <c r="D9" s="52"/>
      <c r="E9" s="53"/>
    </row>
    <row r="10" spans="1:5" ht="14.4" x14ac:dyDescent="0.3">
      <c r="A10" s="84" t="str">
        <f>[1]ДДС!A8</f>
        <v xml:space="preserve">    возмещение госпошлины</v>
      </c>
      <c r="B10" s="85">
        <v>80874</v>
      </c>
      <c r="C10" s="86">
        <v>32238</v>
      </c>
      <c r="D10" s="52"/>
      <c r="E10" s="53"/>
    </row>
    <row r="11" spans="1:5" ht="14.4" x14ac:dyDescent="0.3">
      <c r="A11" s="84" t="str">
        <f>[1]ДДС!A9</f>
        <v xml:space="preserve">    авансы полученные по выданным займам </v>
      </c>
      <c r="B11" s="85"/>
      <c r="C11" s="86">
        <v>14206</v>
      </c>
      <c r="D11" s="52"/>
      <c r="E11" s="54"/>
    </row>
    <row r="12" spans="1:5" ht="14.4" x14ac:dyDescent="0.3">
      <c r="A12" s="84" t="str">
        <f>[1]ДДС!A10</f>
        <v xml:space="preserve">    возврат прочих займов</v>
      </c>
      <c r="B12" s="85">
        <v>450000</v>
      </c>
      <c r="C12" s="86">
        <v>0</v>
      </c>
      <c r="D12" s="52"/>
      <c r="E12" s="54"/>
    </row>
    <row r="13" spans="1:5" ht="14.4" x14ac:dyDescent="0.3">
      <c r="A13" s="84" t="str">
        <f>[1]ДДС!A11</f>
        <v xml:space="preserve">    поступление по договорам уступки прав требования</v>
      </c>
      <c r="B13" s="85">
        <v>1692</v>
      </c>
      <c r="C13" s="86">
        <v>4183</v>
      </c>
      <c r="D13" s="52"/>
      <c r="E13" s="53"/>
    </row>
    <row r="14" spans="1:5" ht="14.4" x14ac:dyDescent="0.3">
      <c r="A14" s="84" t="str">
        <f>[1]ДДС!A12</f>
        <v xml:space="preserve">    вознаграждение по депозиту</v>
      </c>
      <c r="B14" s="85">
        <v>454470</v>
      </c>
      <c r="C14" s="86">
        <v>221741</v>
      </c>
      <c r="D14" s="52"/>
      <c r="E14" s="53"/>
    </row>
    <row r="15" spans="1:5" ht="14.4" x14ac:dyDescent="0.3">
      <c r="A15" s="84" t="str">
        <f>[1]ДДС!A13</f>
        <v xml:space="preserve">    возврат займа от сотрудников</v>
      </c>
      <c r="B15" s="87">
        <v>173</v>
      </c>
      <c r="C15" s="86">
        <v>368</v>
      </c>
      <c r="D15" s="52"/>
      <c r="E15" s="53"/>
    </row>
    <row r="16" spans="1:5" ht="14.4" x14ac:dyDescent="0.3">
      <c r="A16" s="84" t="str">
        <f>[1]ДДС!A14</f>
        <v xml:space="preserve">    вознаграждения от прочих займов</v>
      </c>
      <c r="B16" s="87">
        <v>15607</v>
      </c>
      <c r="C16" s="86">
        <v>0</v>
      </c>
      <c r="D16" s="52"/>
      <c r="E16" s="53"/>
    </row>
    <row r="17" spans="1:5" ht="14.4" x14ac:dyDescent="0.3">
      <c r="A17" s="84" t="str">
        <f>[1]ДДС!A15</f>
        <v xml:space="preserve">    поступления от прочих займов</v>
      </c>
      <c r="B17" s="88">
        <v>0</v>
      </c>
      <c r="C17" s="86">
        <v>0</v>
      </c>
      <c r="D17" s="52"/>
      <c r="E17" s="53"/>
    </row>
    <row r="18" spans="1:5" ht="14.4" x14ac:dyDescent="0.3">
      <c r="A18" s="84" t="str">
        <f>[1]ДДС!A16</f>
        <v xml:space="preserve">    прочие поступления</v>
      </c>
      <c r="B18" s="88">
        <v>34</v>
      </c>
      <c r="C18" s="86">
        <v>0</v>
      </c>
      <c r="D18" s="52"/>
      <c r="E18" s="53"/>
    </row>
    <row r="19" spans="1:5" ht="14.4" x14ac:dyDescent="0.3">
      <c r="A19" s="81" t="str">
        <f>[1]ДДС!A17</f>
        <v>2.Выбытие денежных средств, всего, в том числе:</v>
      </c>
      <c r="B19" s="83">
        <f>SUM(B20:B28)</f>
        <v>-44722887</v>
      </c>
      <c r="C19" s="83">
        <f>SUM(C20:C28)</f>
        <v>-19861622</v>
      </c>
      <c r="D19" s="49"/>
      <c r="E19" s="48"/>
    </row>
    <row r="20" spans="1:5" ht="14.4" x14ac:dyDescent="0.3">
      <c r="A20" s="84" t="str">
        <f>[1]ДДС!A18</f>
        <v xml:space="preserve">    займы, выданные третьим лицам</v>
      </c>
      <c r="B20" s="85">
        <v>-41558070</v>
      </c>
      <c r="C20" s="89">
        <v>-18215672</v>
      </c>
      <c r="D20" s="55"/>
      <c r="E20" s="48"/>
    </row>
    <row r="21" spans="1:5" ht="14.4" x14ac:dyDescent="0.3">
      <c r="A21" s="84" t="str">
        <f>[1]ДДС!A19</f>
        <v xml:space="preserve">    выплаты по договорам уступки прав требования</v>
      </c>
      <c r="B21" s="85">
        <v>-945</v>
      </c>
      <c r="C21" s="89">
        <v>-350</v>
      </c>
      <c r="D21" s="55"/>
      <c r="E21" s="48"/>
    </row>
    <row r="22" spans="1:5" ht="14.4" x14ac:dyDescent="0.3">
      <c r="A22" s="84" t="str">
        <f>[1]ДДС!A20</f>
        <v xml:space="preserve">    платежи поставщикам за товары и услуги</v>
      </c>
      <c r="B22" s="85">
        <v>-964956</v>
      </c>
      <c r="C22" s="89">
        <v>-446298</v>
      </c>
      <c r="D22" s="55"/>
      <c r="E22" s="53"/>
    </row>
    <row r="23" spans="1:5" ht="14.4" x14ac:dyDescent="0.3">
      <c r="A23" s="84" t="str">
        <f>[1]ДДС!A21</f>
        <v xml:space="preserve">    выплаты по заработной плате</v>
      </c>
      <c r="B23" s="85">
        <v>-671500</v>
      </c>
      <c r="C23" s="89">
        <v>-381816</v>
      </c>
      <c r="D23" s="55"/>
      <c r="E23" s="48"/>
    </row>
    <row r="24" spans="1:5" ht="14.4" x14ac:dyDescent="0.3">
      <c r="A24" s="84" t="str">
        <f>[1]ДДС!A22</f>
        <v xml:space="preserve">    выплата вознаграждений по займам</v>
      </c>
      <c r="B24" s="85">
        <v>-565694</v>
      </c>
      <c r="C24" s="89">
        <v>-410794</v>
      </c>
      <c r="D24" s="55"/>
      <c r="E24" s="48"/>
    </row>
    <row r="25" spans="1:5" ht="14.4" x14ac:dyDescent="0.3">
      <c r="A25" s="84" t="str">
        <f>[1]ДДС!A23</f>
        <v xml:space="preserve">    корпоративный подоходный налог</v>
      </c>
      <c r="B25" s="85">
        <v>-270366</v>
      </c>
      <c r="C25" s="89">
        <v>-109126</v>
      </c>
      <c r="D25" s="55"/>
      <c r="E25" s="48"/>
    </row>
    <row r="26" spans="1:5" ht="14.4" x14ac:dyDescent="0.3">
      <c r="A26" s="84" t="str">
        <f>[1]ДДС!A24</f>
        <v xml:space="preserve">    налоги и прочие платежи в бюджет</v>
      </c>
      <c r="B26" s="85">
        <v>-333772</v>
      </c>
      <c r="C26" s="89">
        <v>-248693</v>
      </c>
      <c r="D26" s="55"/>
      <c r="E26" s="48"/>
    </row>
    <row r="27" spans="1:5" ht="14.4" x14ac:dyDescent="0.3">
      <c r="A27" s="84" t="str">
        <f>[1]ДДС!A25</f>
        <v xml:space="preserve">    займы, выданные сотрудникам</v>
      </c>
      <c r="B27" s="88">
        <v>0</v>
      </c>
      <c r="C27" s="89">
        <v>-6367</v>
      </c>
      <c r="D27" s="55"/>
      <c r="E27" s="48"/>
    </row>
    <row r="28" spans="1:5" ht="14.4" x14ac:dyDescent="0.3">
      <c r="A28" s="84" t="str">
        <f>[1]ДДС!A26</f>
        <v xml:space="preserve">    прочие выплаты</v>
      </c>
      <c r="B28" s="85">
        <v>-357584</v>
      </c>
      <c r="C28" s="89">
        <v>-42506</v>
      </c>
      <c r="D28" s="55"/>
      <c r="E28" s="56"/>
    </row>
    <row r="29" spans="1:5" ht="26.4" x14ac:dyDescent="0.3">
      <c r="A29" s="16" t="s">
        <v>66</v>
      </c>
      <c r="B29" s="90">
        <f>B6+B19</f>
        <v>-7255682</v>
      </c>
      <c r="C29" s="90">
        <f>C6+C19</f>
        <v>-4375483</v>
      </c>
      <c r="D29" s="58"/>
      <c r="E29" s="48"/>
    </row>
    <row r="30" spans="1:5" ht="26.4" x14ac:dyDescent="0.3">
      <c r="A30" s="16" t="str">
        <f>[1]ДДС!A28</f>
        <v>II. Движение денежных средств от инвестиционной деятельности</v>
      </c>
      <c r="B30" s="91"/>
      <c r="C30" s="81"/>
      <c r="D30" s="47"/>
      <c r="E30" s="48"/>
    </row>
    <row r="31" spans="1:5" ht="14.4" x14ac:dyDescent="0.3">
      <c r="A31" s="81" t="str">
        <f>[1]ДДС!A29</f>
        <v>1.Поступление денежных средств, всего</v>
      </c>
      <c r="B31" s="83">
        <f>SUM(B32:B35)</f>
        <v>39081000</v>
      </c>
      <c r="C31" s="83">
        <f>SUM(C32:C35)</f>
        <v>114402557</v>
      </c>
      <c r="D31" s="59"/>
      <c r="E31" s="48"/>
    </row>
    <row r="32" spans="1:5" ht="14.4" x14ac:dyDescent="0.3">
      <c r="A32" s="84" t="str">
        <f>[1]ДДС!A30</f>
        <v>реализация основных средств</v>
      </c>
      <c r="B32" s="91">
        <v>0</v>
      </c>
      <c r="C32" s="86">
        <v>8000</v>
      </c>
      <c r="D32" s="51"/>
      <c r="E32" s="48"/>
    </row>
    <row r="33" spans="1:5" ht="26.4" x14ac:dyDescent="0.3">
      <c r="A33" s="29" t="s">
        <v>75</v>
      </c>
      <c r="B33" s="91"/>
      <c r="C33" s="86">
        <v>3035264</v>
      </c>
      <c r="D33" s="51"/>
      <c r="E33" s="48"/>
    </row>
    <row r="34" spans="1:5" ht="14.4" x14ac:dyDescent="0.3">
      <c r="A34" s="84" t="str">
        <f>[1]ДДС!A31</f>
        <v>частичное изъятие с депозита</v>
      </c>
      <c r="B34" s="92">
        <v>39081000</v>
      </c>
      <c r="C34" s="86">
        <v>102344139</v>
      </c>
      <c r="D34" s="52"/>
      <c r="E34" s="48"/>
    </row>
    <row r="35" spans="1:5" ht="14.4" x14ac:dyDescent="0.3">
      <c r="A35" s="107" t="s">
        <v>76</v>
      </c>
      <c r="B35" s="92"/>
      <c r="C35" s="86">
        <v>9015154</v>
      </c>
      <c r="D35" s="52"/>
      <c r="E35" s="48"/>
    </row>
    <row r="36" spans="1:5" ht="14.4" x14ac:dyDescent="0.3">
      <c r="A36" s="81" t="str">
        <f>[1]ДДС!A32</f>
        <v>2.Выбытие денежных средств, всего</v>
      </c>
      <c r="B36" s="83">
        <f>SUM(B37:B40)</f>
        <v>-41918169</v>
      </c>
      <c r="C36" s="83">
        <f>SUM(C37:C40)</f>
        <v>-115009766</v>
      </c>
      <c r="D36" s="49"/>
      <c r="E36" s="48"/>
    </row>
    <row r="37" spans="1:5" ht="14.4" x14ac:dyDescent="0.3">
      <c r="A37" s="84" t="str">
        <f>[1]ДДС!A33</f>
        <v xml:space="preserve">приобретение основных средств </v>
      </c>
      <c r="B37" s="93">
        <v>-87169</v>
      </c>
      <c r="C37" s="89">
        <v>-46046</v>
      </c>
      <c r="D37" s="55"/>
      <c r="E37" s="48"/>
    </row>
    <row r="38" spans="1:5" ht="14.4" x14ac:dyDescent="0.3">
      <c r="A38" s="84" t="str">
        <f>[1]ДДС!A34</f>
        <v>размещение на депозит</v>
      </c>
      <c r="B38" s="93">
        <v>-41831000</v>
      </c>
      <c r="C38" s="89">
        <v>-101955225</v>
      </c>
      <c r="D38" s="55"/>
      <c r="E38" s="48"/>
    </row>
    <row r="39" spans="1:5" ht="26.4" x14ac:dyDescent="0.3">
      <c r="A39" s="29" t="s">
        <v>77</v>
      </c>
      <c r="B39" s="93"/>
      <c r="C39" s="89">
        <v>-3999999</v>
      </c>
      <c r="D39" s="55"/>
      <c r="E39" s="48"/>
    </row>
    <row r="40" spans="1:5" ht="14.4" x14ac:dyDescent="0.3">
      <c r="A40" s="107" t="s">
        <v>78</v>
      </c>
      <c r="B40" s="93"/>
      <c r="C40" s="89">
        <v>-9008496</v>
      </c>
      <c r="D40" s="55"/>
      <c r="E40" s="48"/>
    </row>
    <row r="41" spans="1:5" ht="26.4" x14ac:dyDescent="0.3">
      <c r="A41" s="16" t="str">
        <f>[1]ДДС!A35</f>
        <v xml:space="preserve">3.Чистая сумма денежных средств от инвестиционной деятельности </v>
      </c>
      <c r="B41" s="94">
        <f>B31+B36</f>
        <v>-2837169</v>
      </c>
      <c r="C41" s="94">
        <f>C31+C36</f>
        <v>-607209</v>
      </c>
      <c r="D41" s="49"/>
      <c r="E41" s="48"/>
    </row>
    <row r="42" spans="1:5" ht="26.4" x14ac:dyDescent="0.3">
      <c r="A42" s="16" t="str">
        <f>[1]ДДС!A36</f>
        <v>III. Движение денежных средств от финансовой деятельности</v>
      </c>
      <c r="B42" s="91"/>
      <c r="C42" s="16"/>
      <c r="D42" s="57"/>
      <c r="E42" s="48"/>
    </row>
    <row r="43" spans="1:5" ht="14.4" x14ac:dyDescent="0.3">
      <c r="A43" s="16" t="str">
        <f>[1]ДДС!A37</f>
        <v>1.Поступление денежных средств, всего</v>
      </c>
      <c r="B43" s="83">
        <f>SUM(B44:B47)</f>
        <v>40719445</v>
      </c>
      <c r="C43" s="83">
        <f>SUM(C44:C47)</f>
        <v>22300970</v>
      </c>
      <c r="D43" s="49"/>
      <c r="E43" s="48"/>
    </row>
    <row r="44" spans="1:5" ht="14.4" x14ac:dyDescent="0.3">
      <c r="A44" s="19" t="str">
        <f>[1]ДДС!A38</f>
        <v>взнос в уставный капитал</v>
      </c>
      <c r="B44" s="91">
        <v>0</v>
      </c>
      <c r="C44" s="86">
        <v>3013838</v>
      </c>
      <c r="D44" s="52"/>
      <c r="E44" s="48"/>
    </row>
    <row r="45" spans="1:5" ht="14.4" x14ac:dyDescent="0.3">
      <c r="A45" s="19" t="str">
        <f>[1]ДДС!A39</f>
        <v>получение займов</v>
      </c>
      <c r="B45" s="93">
        <v>23320000</v>
      </c>
      <c r="C45" s="86">
        <v>11957500</v>
      </c>
      <c r="D45" s="52"/>
      <c r="E45" s="48"/>
    </row>
    <row r="46" spans="1:5" ht="14.4" x14ac:dyDescent="0.3">
      <c r="A46" s="19" t="str">
        <f>[1]ДДС!A40</f>
        <v>размещение выпущенных облигаций</v>
      </c>
      <c r="B46" s="93">
        <v>17399445</v>
      </c>
      <c r="C46" s="86">
        <v>7329632</v>
      </c>
      <c r="D46" s="52"/>
      <c r="E46" s="48"/>
    </row>
    <row r="47" spans="1:5" ht="14.4" x14ac:dyDescent="0.3">
      <c r="A47" s="19" t="str">
        <f>[1]ДДС!A41</f>
        <v>прочее поступление</v>
      </c>
      <c r="B47" s="91">
        <v>0</v>
      </c>
      <c r="C47" s="91">
        <v>0</v>
      </c>
      <c r="D47" s="52"/>
      <c r="E47" s="48"/>
    </row>
    <row r="48" spans="1:5" ht="14.4" x14ac:dyDescent="0.3">
      <c r="A48" s="81" t="str">
        <f>[1]ДДС!A42</f>
        <v>2.Выбытие денежных средств, всего</v>
      </c>
      <c r="B48" s="83">
        <f>SUM(B49:B52)</f>
        <v>-30486330</v>
      </c>
      <c r="C48" s="83">
        <f>SUM(C49:C52)</f>
        <v>-12487921</v>
      </c>
      <c r="D48" s="49"/>
      <c r="E48" s="62"/>
    </row>
    <row r="49" spans="1:5" ht="14.4" x14ac:dyDescent="0.3">
      <c r="A49" s="84" t="str">
        <f>[1]ДДС!A43</f>
        <v xml:space="preserve">погашение займов </v>
      </c>
      <c r="B49" s="93">
        <v>-24287876</v>
      </c>
      <c r="C49" s="89">
        <v>-10021857</v>
      </c>
      <c r="D49" s="55"/>
      <c r="E49" s="63"/>
    </row>
    <row r="50" spans="1:5" ht="14.4" x14ac:dyDescent="0.3">
      <c r="A50" s="84" t="str">
        <f>[1]ДДС!A44</f>
        <v>выкуп размещенных облигаций</v>
      </c>
      <c r="B50" s="93">
        <v>-3000000</v>
      </c>
      <c r="C50" s="89">
        <v>-709985</v>
      </c>
      <c r="D50" s="55"/>
      <c r="E50" s="62"/>
    </row>
    <row r="51" spans="1:5" ht="14.4" x14ac:dyDescent="0.3">
      <c r="A51" s="84" t="str">
        <f>[1]ДДС!A45</f>
        <v>выплата вознаграждений по облигациям</v>
      </c>
      <c r="B51" s="93">
        <v>-3198454</v>
      </c>
      <c r="C51" s="89">
        <v>-1055555</v>
      </c>
      <c r="D51" s="55"/>
      <c r="E51" s="63"/>
    </row>
    <row r="52" spans="1:5" ht="14.4" x14ac:dyDescent="0.3">
      <c r="A52" s="84" t="str">
        <f>[1]ДДС!A46</f>
        <v>выплата дивидендов</v>
      </c>
      <c r="B52" s="91" t="s">
        <v>20</v>
      </c>
      <c r="C52" s="89">
        <v>-700524</v>
      </c>
      <c r="D52" s="55"/>
      <c r="E52" s="48"/>
    </row>
    <row r="53" spans="1:5" ht="26.4" x14ac:dyDescent="0.3">
      <c r="A53" s="16" t="str">
        <f>[1]ДДС!A47</f>
        <v xml:space="preserve">3.Чистая сумма денежных средств от финансовой деятельности </v>
      </c>
      <c r="B53" s="90">
        <f>B43+B48</f>
        <v>10233115</v>
      </c>
      <c r="C53" s="90">
        <f>C43+C48</f>
        <v>9813049</v>
      </c>
      <c r="D53" s="49"/>
      <c r="E53" s="63"/>
    </row>
    <row r="54" spans="1:5" ht="14.4" x14ac:dyDescent="0.3">
      <c r="A54" s="95" t="str">
        <f>[1]ДДС!A48</f>
        <v>Чистое изменение в денежных средствах</v>
      </c>
      <c r="B54" s="83">
        <f>B29+B41+B53</f>
        <v>140264</v>
      </c>
      <c r="C54" s="83">
        <f>C29+C41+C53</f>
        <v>4830357</v>
      </c>
      <c r="D54" s="64"/>
      <c r="E54" s="48"/>
    </row>
    <row r="55" spans="1:5" ht="14.4" x14ac:dyDescent="0.3">
      <c r="A55" s="96" t="str">
        <f>[1]ДДС!A49</f>
        <v>Влияние обменных курсов валют к тенге</v>
      </c>
      <c r="B55" s="97">
        <v>-317</v>
      </c>
      <c r="C55" s="98">
        <v>177</v>
      </c>
      <c r="D55" s="65"/>
      <c r="E55" s="48"/>
    </row>
    <row r="56" spans="1:5" ht="14.4" x14ac:dyDescent="0.3">
      <c r="A56" s="16" t="str">
        <f>[1]ДДС!A50</f>
        <v>Денежные средства на начало отчетного периода</v>
      </c>
      <c r="B56" s="99">
        <f>5528646-Ф1!C8</f>
        <v>381421</v>
      </c>
      <c r="C56" s="100">
        <v>492197</v>
      </c>
      <c r="D56" s="66"/>
      <c r="E56" s="48"/>
    </row>
    <row r="57" spans="1:5" ht="14.4" x14ac:dyDescent="0.3">
      <c r="A57" s="16" t="str">
        <f>[1]ДДС!A51</f>
        <v>Денежные средства на конец отчетного периода</v>
      </c>
      <c r="B57" s="99">
        <f>B56+B54+B55</f>
        <v>521368</v>
      </c>
      <c r="C57" s="99">
        <f>C56+C54+C55</f>
        <v>5322731</v>
      </c>
      <c r="D57" s="66"/>
      <c r="E57" s="48"/>
    </row>
    <row r="58" spans="1:5" ht="11.4" customHeight="1" x14ac:dyDescent="0.3">
      <c r="A58" s="57"/>
      <c r="B58" s="60"/>
      <c r="C58" s="66"/>
      <c r="D58" s="66"/>
      <c r="E58" s="48"/>
    </row>
    <row r="59" spans="1:5" ht="11.4" customHeight="1" x14ac:dyDescent="0.3">
      <c r="A59" s="57"/>
      <c r="B59" s="66"/>
      <c r="C59" s="66"/>
      <c r="D59" s="48"/>
      <c r="E59" s="67"/>
    </row>
    <row r="60" spans="1:5" ht="11.4" customHeight="1" x14ac:dyDescent="0.3">
      <c r="A60" s="22" t="s">
        <v>53</v>
      </c>
      <c r="B60" s="22"/>
      <c r="C60" s="24" t="s">
        <v>29</v>
      </c>
      <c r="D60" s="48"/>
      <c r="E60" s="67"/>
    </row>
    <row r="61" spans="1:5" ht="11.4" customHeight="1" x14ac:dyDescent="0.3">
      <c r="A61" s="22"/>
      <c r="B61" s="22"/>
      <c r="C61" s="23"/>
      <c r="D61" s="48"/>
      <c r="E61" s="68"/>
    </row>
    <row r="62" spans="1:5" ht="11.4" customHeight="1" x14ac:dyDescent="0.3">
      <c r="A62" s="22"/>
      <c r="B62" s="22"/>
      <c r="C62" s="23"/>
      <c r="D62" s="48"/>
      <c r="E62" s="68"/>
    </row>
    <row r="63" spans="1:5" ht="11.4" customHeight="1" x14ac:dyDescent="0.3">
      <c r="A63" s="22" t="s">
        <v>64</v>
      </c>
      <c r="B63" s="22"/>
      <c r="C63" s="23" t="s">
        <v>65</v>
      </c>
      <c r="D63" s="48"/>
      <c r="E63" s="68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4"/>
  <sheetViews>
    <sheetView zoomScale="85" zoomScaleNormal="85" workbookViewId="0">
      <selection activeCell="H12" sqref="H12"/>
    </sheetView>
  </sheetViews>
  <sheetFormatPr defaultRowHeight="12.6" customHeight="1" x14ac:dyDescent="0.3"/>
  <cols>
    <col min="1" max="1" width="33.33203125" customWidth="1"/>
    <col min="2" max="4" width="19.88671875" customWidth="1"/>
  </cols>
  <sheetData>
    <row r="1" spans="1:4" ht="12.6" customHeight="1" x14ac:dyDescent="0.3">
      <c r="A1" s="78" t="s">
        <v>30</v>
      </c>
      <c r="D1" s="69"/>
    </row>
    <row r="2" spans="1:4" ht="12.6" customHeight="1" x14ac:dyDescent="0.3">
      <c r="A2" s="104" t="s">
        <v>55</v>
      </c>
      <c r="B2" s="104"/>
      <c r="C2" s="104"/>
      <c r="D2" s="104"/>
    </row>
    <row r="3" spans="1:4" ht="12.6" customHeight="1" x14ac:dyDescent="0.3">
      <c r="A3" s="104" t="s">
        <v>69</v>
      </c>
      <c r="B3" s="104"/>
      <c r="C3" s="104"/>
      <c r="D3" s="104"/>
    </row>
    <row r="4" spans="1:4" ht="12.6" customHeight="1" x14ac:dyDescent="0.3">
      <c r="A4" s="70"/>
      <c r="D4" s="69"/>
    </row>
    <row r="5" spans="1:4" ht="12.6" customHeight="1" x14ac:dyDescent="0.3">
      <c r="A5" s="71"/>
      <c r="D5" s="72" t="s">
        <v>32</v>
      </c>
    </row>
    <row r="6" spans="1:4" ht="49.8" customHeight="1" x14ac:dyDescent="0.3">
      <c r="A6" s="73"/>
      <c r="B6" s="74" t="s">
        <v>24</v>
      </c>
      <c r="C6" s="74" t="s">
        <v>56</v>
      </c>
      <c r="D6" s="74" t="s">
        <v>27</v>
      </c>
    </row>
    <row r="7" spans="1:4" ht="12.6" customHeight="1" x14ac:dyDescent="0.3">
      <c r="A7" s="57" t="s">
        <v>57</v>
      </c>
      <c r="B7" s="75">
        <v>500006</v>
      </c>
      <c r="C7" s="75">
        <v>951132</v>
      </c>
      <c r="D7" s="75">
        <f>SUM(B7:C7)</f>
        <v>1451138</v>
      </c>
    </row>
    <row r="8" spans="1:4" ht="12.6" customHeight="1" x14ac:dyDescent="0.3">
      <c r="A8" s="61" t="s">
        <v>58</v>
      </c>
      <c r="B8" s="76">
        <v>0</v>
      </c>
      <c r="C8" s="76">
        <v>761070</v>
      </c>
      <c r="D8" s="75">
        <f t="shared" ref="D8:D13" si="0">SUM(B8:C8)</f>
        <v>761070</v>
      </c>
    </row>
    <row r="9" spans="1:4" ht="12.6" customHeight="1" x14ac:dyDescent="0.3">
      <c r="A9" s="61" t="s">
        <v>59</v>
      </c>
      <c r="B9" s="76">
        <v>891217</v>
      </c>
      <c r="C9" s="76">
        <v>0</v>
      </c>
      <c r="D9" s="75">
        <f t="shared" si="0"/>
        <v>891217</v>
      </c>
    </row>
    <row r="10" spans="1:4" ht="12.6" customHeight="1" x14ac:dyDescent="0.3">
      <c r="A10" s="57" t="s">
        <v>60</v>
      </c>
      <c r="B10" s="75">
        <v>1391223</v>
      </c>
      <c r="C10" s="75">
        <v>1712202</v>
      </c>
      <c r="D10" s="75">
        <f t="shared" si="0"/>
        <v>3103425</v>
      </c>
    </row>
    <row r="11" spans="1:4" ht="12.6" customHeight="1" x14ac:dyDescent="0.3">
      <c r="A11" s="61" t="s">
        <v>58</v>
      </c>
      <c r="B11" s="76">
        <v>0</v>
      </c>
      <c r="C11" s="76">
        <v>1115484</v>
      </c>
      <c r="D11" s="75">
        <f t="shared" si="0"/>
        <v>1115484</v>
      </c>
    </row>
    <row r="12" spans="1:4" ht="12.6" customHeight="1" x14ac:dyDescent="0.3">
      <c r="A12" s="61" t="s">
        <v>61</v>
      </c>
      <c r="B12" s="76"/>
      <c r="C12" s="76">
        <v>-766860</v>
      </c>
      <c r="D12" s="75">
        <f t="shared" si="0"/>
        <v>-766860</v>
      </c>
    </row>
    <row r="13" spans="1:4" ht="12.6" customHeight="1" x14ac:dyDescent="0.3">
      <c r="A13" s="61" t="s">
        <v>59</v>
      </c>
      <c r="B13" s="76">
        <v>3013838</v>
      </c>
      <c r="C13" s="76">
        <v>0</v>
      </c>
      <c r="D13" s="75">
        <f t="shared" si="0"/>
        <v>3013838</v>
      </c>
    </row>
    <row r="14" spans="1:4" ht="12.6" customHeight="1" x14ac:dyDescent="0.3">
      <c r="A14" s="57" t="s">
        <v>62</v>
      </c>
      <c r="B14" s="75">
        <v>4405061</v>
      </c>
      <c r="C14" s="75">
        <f>SUM(C10:C12)</f>
        <v>2060826</v>
      </c>
      <c r="D14" s="75">
        <f>SUM(B14:C14)</f>
        <v>6465887</v>
      </c>
    </row>
    <row r="15" spans="1:4" ht="12.6" customHeight="1" x14ac:dyDescent="0.3">
      <c r="A15" s="61" t="s">
        <v>63</v>
      </c>
      <c r="C15" s="76">
        <v>1726014</v>
      </c>
      <c r="D15" s="75">
        <f>SUM(B15:C15)</f>
        <v>1726014</v>
      </c>
    </row>
    <row r="16" spans="1:4" ht="12.6" customHeight="1" x14ac:dyDescent="0.3">
      <c r="A16" s="61" t="s">
        <v>80</v>
      </c>
      <c r="C16" s="76">
        <v>-167402</v>
      </c>
      <c r="D16" s="75">
        <f>SUM(B16:C16)</f>
        <v>-167402</v>
      </c>
    </row>
    <row r="17" spans="1:4" ht="12.6" customHeight="1" x14ac:dyDescent="0.3">
      <c r="A17" s="22" t="s">
        <v>79</v>
      </c>
      <c r="B17" s="75">
        <v>4405061</v>
      </c>
      <c r="C17" s="75">
        <f>SUM(C14:C16)</f>
        <v>3619438</v>
      </c>
      <c r="D17" s="75">
        <f t="shared" ref="D17" si="1">SUM(B17:C17)</f>
        <v>8024499</v>
      </c>
    </row>
    <row r="18" spans="1:4" ht="12.6" customHeight="1" x14ac:dyDescent="0.3">
      <c r="A18" s="22"/>
      <c r="B18" s="22"/>
      <c r="C18" s="23"/>
      <c r="D18" s="69"/>
    </row>
    <row r="19" spans="1:4" ht="12.6" customHeight="1" x14ac:dyDescent="0.3">
      <c r="A19" s="22"/>
      <c r="B19" s="22"/>
      <c r="C19" s="23"/>
      <c r="D19" s="69"/>
    </row>
    <row r="20" spans="1:4" ht="12.6" customHeight="1" x14ac:dyDescent="0.3">
      <c r="A20" s="22"/>
      <c r="B20" s="22"/>
      <c r="C20" s="23"/>
      <c r="D20" s="69"/>
    </row>
    <row r="21" spans="1:4" ht="12.6" customHeight="1" x14ac:dyDescent="0.3">
      <c r="A21" s="22" t="s">
        <v>53</v>
      </c>
      <c r="B21" s="22"/>
      <c r="D21" s="23" t="s">
        <v>54</v>
      </c>
    </row>
    <row r="22" spans="1:4" ht="12.6" customHeight="1" x14ac:dyDescent="0.3">
      <c r="A22" s="22"/>
      <c r="B22" s="22"/>
      <c r="D22" s="23"/>
    </row>
    <row r="23" spans="1:4" ht="12.6" customHeight="1" x14ac:dyDescent="0.3">
      <c r="A23" s="22"/>
      <c r="B23" s="22"/>
      <c r="D23" s="23"/>
    </row>
    <row r="24" spans="1:4" ht="12.6" customHeight="1" x14ac:dyDescent="0.3">
      <c r="A24" s="22" t="s">
        <v>64</v>
      </c>
      <c r="B24" s="22"/>
      <c r="D24" s="23" t="s">
        <v>65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2024-11-06T10:46:07Z</dcterms:modified>
</cp:coreProperties>
</file>