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381D9F7A-B8E6-4210-ACEE-11FEFA75579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3" l="1"/>
  <c r="B52" i="3"/>
  <c r="A2" i="3" l="1"/>
  <c r="A4" i="3"/>
  <c r="D15" i="4"/>
  <c r="C14" i="4" l="1"/>
  <c r="C16" i="4" s="1"/>
  <c r="D16" i="4" s="1"/>
  <c r="D13" i="4"/>
  <c r="D12" i="4"/>
  <c r="D11" i="4"/>
  <c r="D10" i="4"/>
  <c r="D9" i="4"/>
  <c r="D8" i="4"/>
  <c r="D7" i="4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D11" i="2"/>
  <c r="D14" i="2" s="1"/>
  <c r="D16" i="2" s="1"/>
  <c r="D25" i="2" s="1"/>
  <c r="D26" i="2" s="1"/>
  <c r="C11" i="2"/>
  <c r="C14" i="2" s="1"/>
  <c r="C16" i="2" s="1"/>
  <c r="C25" i="2" s="1"/>
  <c r="C26" i="2" s="1"/>
  <c r="C31" i="1"/>
  <c r="C25" i="1"/>
  <c r="B19" i="1"/>
  <c r="B20" i="1" s="1"/>
  <c r="B21" i="1" s="1"/>
  <c r="B22" i="1" s="1"/>
  <c r="B24" i="1" s="1"/>
  <c r="B28" i="1" s="1"/>
  <c r="C16" i="1"/>
  <c r="B9" i="1"/>
  <c r="B10" i="1" s="1"/>
  <c r="B11" i="1" s="1"/>
  <c r="B12" i="1" s="1"/>
  <c r="B14" i="1" s="1"/>
  <c r="C32" i="1" l="1"/>
  <c r="D14" i="4"/>
</calcChain>
</file>

<file path=xl/sharedStrings.xml><?xml version="1.0" encoding="utf-8"?>
<sst xmlns="http://schemas.openxmlformats.org/spreadsheetml/2006/main" count="101" uniqueCount="77">
  <si>
    <t xml:space="preserve">ОТЧЕТ О ФИНАНСОВОМ ПОЛОЖЕНИИ </t>
  </si>
  <si>
    <t>Примечание</t>
  </si>
  <si>
    <t>31 декабря 2023 года</t>
  </si>
  <si>
    <t>АКТИВЫ</t>
  </si>
  <si>
    <t>Денежные средства</t>
  </si>
  <si>
    <t>Денежные средства, ограниченные в использовании</t>
  </si>
  <si>
    <t>Вклады размещенные</t>
  </si>
  <si>
    <t>Займы выданные</t>
  </si>
  <si>
    <t>Прочая дебиторская задолженность</t>
  </si>
  <si>
    <t>Прочие текущие активы</t>
  </si>
  <si>
    <t>Переплата по подоходному налогу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</si>
  <si>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</si>
  <si>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</si>
  <si>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</si>
  <si>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</si>
  <si>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Задолженность по выпущенным облигациям</t>
  </si>
  <si>
    <t>Займы полученные</t>
  </si>
  <si>
    <t>Краткосрочная  кредиторская  задолженность</t>
  </si>
  <si>
    <t>Оценочные обязательства</t>
  </si>
  <si>
    <t>Отложенные налоговые обязательства</t>
  </si>
  <si>
    <t>-</t>
  </si>
  <si>
    <t>Прочие текущие обязательства</t>
  </si>
  <si>
    <t>Итого обязательства</t>
  </si>
  <si>
    <t>КАПИТАЛ</t>
  </si>
  <si>
    <t>Уставный капитал</t>
  </si>
  <si>
    <t>Нераспределенная прибыль прошлых лет</t>
  </si>
  <si>
    <t>Нераспределенная прибыль отчетного периода</t>
  </si>
  <si>
    <t>Итого капитал</t>
  </si>
  <si>
    <t>Всего капитал и обязательства</t>
  </si>
  <si>
    <t>Управляющий директор по финансам и стратегии</t>
  </si>
  <si>
    <t>Молдахметова Г.К</t>
  </si>
  <si>
    <t>ТОО МФО "R-FINANCE"</t>
  </si>
  <si>
    <t>ОТЧЕТ О ПРИБЫЛИ ИЛИ УБЫТКЕ И ПРОЧЕМ СОВОКУПНОМ ДОХОДЕ</t>
  </si>
  <si>
    <t>( в тыс.тенге)</t>
  </si>
  <si>
    <t>закончившихся</t>
  </si>
  <si>
    <t>Процентные доходы</t>
  </si>
  <si>
    <t>Расходы по реализации услуг</t>
  </si>
  <si>
    <t>Процентные расходы</t>
  </si>
  <si>
    <t>Итого операцонная прибыль</t>
  </si>
  <si>
    <t>Административные расходы</t>
  </si>
  <si>
    <t>Прочие доходы/(расходы)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</si>
  <si>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</si>
  <si>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</si>
  <si>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</si>
  <si>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</si>
  <si>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</si>
  <si>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</si>
  <si>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</si>
  <si>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</si>
  <si>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</si>
  <si>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</si>
  <si>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</si>
  <si>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</si>
  <si>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</si>
  <si>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Управляющий директор по финансам и рискам</t>
  </si>
  <si>
    <t>Молдахметова Г.К.</t>
  </si>
  <si>
    <t>ОТЧЕТ ОБ ИЗМЕНЕНИЯХ В КАПИТАЛЕ</t>
  </si>
  <si>
    <t>Нераспределенная прибыль (непокрытый убыток)</t>
  </si>
  <si>
    <t>Сальдо на 31 декабря 2021 года</t>
  </si>
  <si>
    <t>Прибыль (убыток) за год</t>
  </si>
  <si>
    <t>Увеличение уставного капитала</t>
  </si>
  <si>
    <t>Сальдо на 31 декабря 2022 года</t>
  </si>
  <si>
    <t>Выплата дивидендов</t>
  </si>
  <si>
    <t>Сальдо на 31 декабря 2023 года</t>
  </si>
  <si>
    <t xml:space="preserve">Прибыль (убыток) </t>
  </si>
  <si>
    <t>по состоянию на 30 июня 2024 года</t>
  </si>
  <si>
    <t>Главный бухгалтер</t>
  </si>
  <si>
    <t>Байтышева Д.Т.</t>
  </si>
  <si>
    <t>за период, закончившийся 30 июня 2024 года</t>
  </si>
  <si>
    <t>30.06.2024 года</t>
  </si>
  <si>
    <t>30.06.2023 года</t>
  </si>
  <si>
    <t>За 6 месяцев,</t>
  </si>
  <si>
    <t>За 6 месяцев, закончившихся 30.06.2024 года</t>
  </si>
  <si>
    <t>За 6 месяцев, закончившихся 30.06.2023 года</t>
  </si>
  <si>
    <t>Сальдо на 30 июня 2024 года</t>
  </si>
  <si>
    <t>3.Чистая сумма денежных средств от операционной деятельности</t>
  </si>
  <si>
    <t>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</si>
</sst>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#,##0_);\(#,##0\);\-_);@_)"/>
    <numFmt numFmtId="166" formatCode="_(* #,##0_);_(* \(#,##0\);_(* &quot;-&quot;_);_(@_)"/>
    <numFmt numFmtId="167" formatCode="_-* #,##0\ _₸_-;\-* #,##0\ _₸_-;_-* &quot;-&quot;??\ _₸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0" fontId="5" fillId="0" borderId="2" xfId="0" applyFont="1" applyBorder="1"/>
    <xf numFmtId="166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wrapText="1"/>
    </xf>
    <xf numFmtId="0" fontId="6" fillId="0" borderId="0" xfId="0" applyFont="1" applyAlignment="1">
      <alignment vertical="center" wrapText="1"/>
    </xf>
    <xf numFmtId="167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166" fontId="1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 wrapText="1"/>
    </xf>
    <xf numFmtId="0" fontId="17" fillId="0" borderId="0" xfId="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" fillId="0" borderId="0" xfId="0" applyFont="1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/>
    <xf numFmtId="0" fontId="18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0" fillId="0" borderId="2" xfId="0" applyBorder="1"/>
    <xf numFmtId="166" fontId="5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center"/>
    </xf>
    <xf numFmtId="166" fontId="4" fillId="0" borderId="2" xfId="0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vertical="center"/>
    </xf>
    <xf numFmtId="167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166" fontId="4" fillId="0" borderId="2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wrapText="1"/>
    </xf>
    <xf numFmtId="3" fontId="9" fillId="0" borderId="2" xfId="0" applyNumberFormat="1" applyFont="1" applyBorder="1" applyAlignment="1">
      <alignment vertical="center"/>
    </xf>
    <xf numFmtId="167" fontId="3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right" wrapText="1"/>
    </xf>
    <xf numFmtId="166" fontId="2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66" fontId="15" fillId="0" borderId="2" xfId="0" applyNumberFormat="1" applyFont="1" applyBorder="1" applyAlignment="1">
      <alignment horizontal="right" wrapText="1"/>
    </xf>
    <xf numFmtId="166" fontId="14" fillId="0" borderId="2" xfId="0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2">
    <cellStyle name="Обычный" xfId="0" builtinId="0"/>
    <cellStyle name="Обычный_ОДД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itysheva/Downloads/&#1040;&#1041;%20&#1082;&#1086;&#1084;&#1087;%20&#1086;&#1090;&#1095;&#1077;&#1090;&#1099;/&#1076;&#1083;&#1103;%20&#1087;&#1077;&#1088;&#1077;&#1085;&#1086;&#1089;&#1072;/&#1052;&#1086;&#1080;%20&#1076;&#1086;&#1082;&#1091;&#1084;&#1077;&#1085;&#1090;&#1099;/&#1040;&#1042;&#1058;&#1054;&#1051;&#1054;&#1052;&#1041;&#1040;&#1056;&#1044;/KASE/&#1054;&#1058;&#1063;&#1045;&#1058;&#1067;/2024/&#1044;&#1044;&#1057;%201&#1082;&#1074;&#1072;&#1088;&#1090;&#1072;&#1083;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ДС"/>
    </sheetNames>
    <sheetDataSet>
      <sheetData sheetId="0" refreshError="1">
        <row r="1">
          <cell r="A1" t="str">
            <v>ОТЧЕТ О ДВИЖЕНИИ ДЕНЕЖНЫХ СРЕДСТВ (прямой метод)</v>
          </cell>
        </row>
        <row r="2">
          <cell r="A2" t="str">
            <v>в тысячах тенге</v>
          </cell>
        </row>
        <row r="3">
          <cell r="A3" t="str">
            <v>I. Движение денежных средств от операционной деятельности</v>
          </cell>
        </row>
        <row r="4">
          <cell r="A4" t="str">
            <v>1.Поступление денежных средств, всего, в том числе:</v>
          </cell>
        </row>
        <row r="5">
          <cell r="A5" t="str">
            <v xml:space="preserve">    погашение основного долга по выданным займам</v>
          </cell>
        </row>
        <row r="6">
          <cell r="A6" t="str">
            <v xml:space="preserve">    вознаграждения по выданным займам</v>
          </cell>
        </row>
        <row r="7">
          <cell r="A7" t="str">
            <v xml:space="preserve">    пени (неустойки) по выданным займам </v>
          </cell>
        </row>
        <row r="8">
          <cell r="A8" t="str">
            <v xml:space="preserve">    возмещение госпошлины</v>
          </cell>
        </row>
        <row r="9">
          <cell r="A9" t="str">
            <v xml:space="preserve">    авансы полученные по выданным займам </v>
          </cell>
        </row>
        <row r="10">
          <cell r="A10" t="str">
            <v xml:space="preserve">    возврат прочих займов</v>
          </cell>
        </row>
        <row r="11">
          <cell r="A11" t="str">
            <v xml:space="preserve">    поступление по договорам уступки прав требования</v>
          </cell>
        </row>
        <row r="12">
          <cell r="A12" t="str">
            <v xml:space="preserve">    вознаграждение по депозиту</v>
          </cell>
        </row>
        <row r="13">
          <cell r="A13" t="str">
            <v xml:space="preserve">    возврат займа от сотрудников</v>
          </cell>
        </row>
        <row r="14">
          <cell r="A14" t="str">
            <v xml:space="preserve">    вознаграждения от прочих займов</v>
          </cell>
        </row>
        <row r="15">
          <cell r="A15" t="str">
            <v xml:space="preserve">    поступления от прочих займов</v>
          </cell>
        </row>
        <row r="16">
          <cell r="A16" t="str">
            <v xml:space="preserve">    прочие поступления</v>
          </cell>
        </row>
        <row r="17">
          <cell r="A17" t="str">
            <v>2.Выбытие денежных средств, всего, в том числе:</v>
          </cell>
        </row>
        <row r="18">
          <cell r="A18" t="str">
            <v xml:space="preserve">    займы, выданные третьим лицам</v>
          </cell>
        </row>
        <row r="19">
          <cell r="A19" t="str">
            <v xml:space="preserve">    выплаты по договорам уступки прав требования</v>
          </cell>
        </row>
        <row r="20">
          <cell r="A20" t="str">
            <v xml:space="preserve">    платежи поставщикам за товары и услуги</v>
          </cell>
        </row>
        <row r="21">
          <cell r="A21" t="str">
            <v xml:space="preserve">    выплаты по заработной плате</v>
          </cell>
        </row>
        <row r="22">
          <cell r="A22" t="str">
            <v xml:space="preserve">    выплата вознаграждений по займам</v>
          </cell>
        </row>
        <row r="23">
          <cell r="A23" t="str">
            <v xml:space="preserve">    корпоративный подоходный налог</v>
          </cell>
        </row>
        <row r="24">
          <cell r="A24" t="str">
            <v xml:space="preserve">    налоги и прочие платежи в бюджет</v>
          </cell>
        </row>
        <row r="25">
          <cell r="A25" t="str">
            <v xml:space="preserve">    займы, выданные сотрудникам</v>
          </cell>
        </row>
        <row r="26">
          <cell r="A26" t="str">
            <v xml:space="preserve">    прочие выплаты</v>
          </cell>
        </row>
        <row r="28">
          <cell r="A28" t="str">
            <v>II. Движение денежных средств от инвестиционной деятельности</v>
          </cell>
        </row>
        <row r="29">
          <cell r="A29" t="str">
            <v>1.Поступление денежных средств, всего</v>
          </cell>
        </row>
        <row r="30">
          <cell r="A30" t="str">
            <v>реализация основных средств</v>
          </cell>
        </row>
        <row r="31">
          <cell r="A31" t="str">
            <v>частичное изъятие с депозита</v>
          </cell>
        </row>
        <row r="32">
          <cell r="A32" t="str">
            <v>2.Выбытие денежных средств, всего</v>
          </cell>
        </row>
        <row r="33">
          <cell r="A33" t="str">
            <v xml:space="preserve">приобретение основных средств </v>
          </cell>
        </row>
        <row r="34">
          <cell r="A34" t="str">
            <v>размещение на депозит</v>
          </cell>
        </row>
        <row r="35">
          <cell r="A35" t="str">
            <v xml:space="preserve">3.Чистая сумма денежных средств от инвестиционной деятельности </v>
          </cell>
        </row>
        <row r="36">
          <cell r="A36" t="str">
            <v>III. Движение денежных средств от финансовой деятельности</v>
          </cell>
        </row>
        <row r="37">
          <cell r="A37" t="str">
            <v>1.Поступление денежных средств, всего</v>
          </cell>
        </row>
        <row r="38">
          <cell r="A38" t="str">
            <v>взнос в уставный капитал</v>
          </cell>
        </row>
        <row r="39">
          <cell r="A39" t="str">
            <v>получение займов</v>
          </cell>
        </row>
        <row r="40">
          <cell r="A40" t="str">
            <v>размещение выпущенных облигаций</v>
          </cell>
        </row>
        <row r="41">
          <cell r="A41" t="str">
            <v>прочее поступление</v>
          </cell>
        </row>
        <row r="42">
          <cell r="A42" t="str">
            <v>2.Выбытие денежных средств, всего</v>
          </cell>
        </row>
        <row r="43">
          <cell r="A43" t="str">
            <v xml:space="preserve">погашение займов </v>
          </cell>
        </row>
        <row r="44">
          <cell r="A44" t="str">
            <v>выкуп размещенных облигаций</v>
          </cell>
        </row>
        <row r="45">
          <cell r="A45" t="str">
            <v>выплата вознаграждений по облигациям</v>
          </cell>
        </row>
        <row r="46">
          <cell r="A46" t="str">
            <v>выплата дивидендов</v>
          </cell>
        </row>
        <row r="47">
          <cell r="A47" t="str">
            <v xml:space="preserve">3.Чистая сумма денежных средств от финансовой деятельности </v>
          </cell>
        </row>
        <row r="48">
          <cell r="A48" t="str">
            <v>Чистое изменение в денежных средствах</v>
          </cell>
        </row>
        <row r="49">
          <cell r="A49" t="str">
            <v>Влияние обменных курсов валют к тенге</v>
          </cell>
        </row>
        <row r="50">
          <cell r="A50" t="str">
            <v>Денежные средства на начало отчетного периода</v>
          </cell>
        </row>
        <row r="51">
          <cell r="A51" t="str">
            <v>Денежные средства на конец отчетного периода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opLeftCell="A10" zoomScale="85" zoomScaleNormal="85" workbookViewId="0">
      <selection activeCell="D23" sqref="D23"/>
    </sheetView>
  </sheetViews>
  <sheetFormatPr defaultRowHeight="12" customHeight="1" x14ac:dyDescent="0.3"/>
  <cols>
    <col min="1" max="1" width="39" customWidth="1"/>
    <col min="2" max="2" width="11.6640625" customWidth="1"/>
    <col min="3" max="4" width="14.33203125" customWidth="1"/>
  </cols>
  <sheetData>
    <row r="1" spans="1:4" ht="12" customHeight="1" x14ac:dyDescent="0.3">
      <c r="A1" s="78" t="s">
        <v>31</v>
      </c>
    </row>
    <row r="2" spans="1:4" ht="12" customHeight="1" x14ac:dyDescent="0.3">
      <c r="A2" s="1" t="s">
        <v>0</v>
      </c>
      <c r="B2" s="2"/>
      <c r="C2" s="3"/>
      <c r="D2" s="3"/>
    </row>
    <row r="3" spans="1:4" ht="12" customHeight="1" x14ac:dyDescent="0.3">
      <c r="A3" s="1" t="s">
        <v>65</v>
      </c>
      <c r="B3" s="2"/>
      <c r="C3" s="3"/>
      <c r="D3" s="3"/>
    </row>
    <row r="4" spans="1:4" ht="12" customHeight="1" x14ac:dyDescent="0.3">
      <c r="A4" s="2"/>
      <c r="B4" s="2"/>
      <c r="C4" s="3"/>
      <c r="D4" s="3" t="s">
        <v>33</v>
      </c>
    </row>
    <row r="5" spans="1:4" ht="25.2" customHeight="1" x14ac:dyDescent="0.3">
      <c r="A5" s="4"/>
      <c r="B5" s="5" t="s">
        <v>1</v>
      </c>
      <c r="C5" s="6" t="s">
        <v>76</v>
      </c>
      <c r="D5" s="7" t="s">
        <v>2</v>
      </c>
    </row>
    <row r="6" spans="1:4" ht="12.6" customHeight="1" x14ac:dyDescent="0.3">
      <c r="A6" s="8" t="s">
        <v>3</v>
      </c>
      <c r="B6" s="9"/>
      <c r="C6" s="10"/>
      <c r="D6" s="10"/>
    </row>
    <row r="7" spans="1:4" ht="12.6" customHeight="1" x14ac:dyDescent="0.3">
      <c r="A7" s="11" t="s">
        <v>4</v>
      </c>
      <c r="B7" s="12">
        <v>4</v>
      </c>
      <c r="C7" s="13">
        <v>339462</v>
      </c>
      <c r="D7" s="13">
        <v>381421</v>
      </c>
    </row>
    <row r="8" spans="1:4" ht="30" customHeight="1" x14ac:dyDescent="0.3">
      <c r="A8" s="11" t="s">
        <v>5</v>
      </c>
      <c r="B8" s="12">
        <v>4</v>
      </c>
      <c r="C8" s="13">
        <v>5147225</v>
      </c>
      <c r="D8" s="13">
        <v>5147225</v>
      </c>
    </row>
    <row r="9" spans="1:4" ht="12.6" customHeight="1" x14ac:dyDescent="0.3">
      <c r="A9" s="11" t="s">
        <v>6</v>
      </c>
      <c r="B9" s="12">
        <f>B7+1</f>
        <v>5</v>
      </c>
      <c r="C9" s="13">
        <v>285000</v>
      </c>
      <c r="D9" s="13">
        <v>90000</v>
      </c>
    </row>
    <row r="10" spans="1:4" ht="12.6" customHeight="1" x14ac:dyDescent="0.3">
      <c r="A10" s="11" t="s">
        <v>7</v>
      </c>
      <c r="B10" s="12">
        <f>B9+1</f>
        <v>6</v>
      </c>
      <c r="C10" s="13">
        <v>27302374</v>
      </c>
      <c r="D10" s="13">
        <v>18339135</v>
      </c>
    </row>
    <row r="11" spans="1:4" ht="12.6" customHeight="1" x14ac:dyDescent="0.3">
      <c r="A11" s="11" t="s">
        <v>8</v>
      </c>
      <c r="B11" s="12">
        <f>B10+1</f>
        <v>7</v>
      </c>
      <c r="C11" s="13">
        <v>49621</v>
      </c>
      <c r="D11" s="13">
        <v>12101</v>
      </c>
    </row>
    <row r="12" spans="1:4" ht="12.6" customHeight="1" x14ac:dyDescent="0.3">
      <c r="A12" s="11" t="s">
        <v>9</v>
      </c>
      <c r="B12" s="12">
        <f>B11+1</f>
        <v>8</v>
      </c>
      <c r="C12" s="13">
        <v>32133</v>
      </c>
      <c r="D12" s="13">
        <v>24073</v>
      </c>
    </row>
    <row r="13" spans="1:4" ht="12.6" customHeight="1" x14ac:dyDescent="0.3">
      <c r="A13" s="11" t="s">
        <v>10</v>
      </c>
      <c r="B13" s="12"/>
      <c r="C13" s="13">
        <v>1075</v>
      </c>
      <c r="D13" s="13">
        <v>5899</v>
      </c>
    </row>
    <row r="14" spans="1:4" ht="12.6" customHeight="1" x14ac:dyDescent="0.3">
      <c r="A14" s="14" t="s">
        <v>11</v>
      </c>
      <c r="B14" s="12">
        <f>B12+1</f>
        <v>9</v>
      </c>
      <c r="C14" s="13">
        <v>899296</v>
      </c>
      <c r="D14" s="13">
        <v>841155</v>
      </c>
    </row>
    <row r="15" spans="1:4" ht="12.6" customHeight="1" x14ac:dyDescent="0.3">
      <c r="A15" s="15" t="s">
        <v>12</v>
      </c>
      <c r="B15" s="12">
        <v>10</v>
      </c>
      <c r="C15" s="13">
        <v>0</v>
      </c>
      <c r="D15" s="13">
        <v>8839</v>
      </c>
    </row>
    <row r="16" spans="1:4" ht="12.6" customHeight="1" x14ac:dyDescent="0.3">
      <c r="A16" s="16" t="s">
        <v>13</v>
      </c>
      <c r="B16" s="17"/>
      <c r="C16" s="18">
        <f>SUM(C7:C15)</f>
        <v>34056186</v>
      </c>
      <c r="D16" s="18">
        <v>24849848</v>
      </c>
    </row>
    <row r="17" spans="1:4" ht="12.6" customHeight="1" x14ac:dyDescent="0.3">
      <c r="A17" s="16"/>
      <c r="B17" s="17"/>
      <c r="C17" s="18"/>
      <c r="D17" s="18"/>
    </row>
    <row r="18" spans="1:4" ht="12.6" customHeight="1" x14ac:dyDescent="0.3">
      <c r="A18" s="16" t="s">
        <v>14</v>
      </c>
      <c r="B18" s="17"/>
      <c r="C18" s="13"/>
      <c r="D18" s="13"/>
    </row>
    <row r="19" spans="1:4" ht="12.6" customHeight="1" x14ac:dyDescent="0.3">
      <c r="A19" s="19" t="s">
        <v>15</v>
      </c>
      <c r="B19" s="12">
        <f>B15+1</f>
        <v>11</v>
      </c>
      <c r="C19" s="13">
        <v>21679355</v>
      </c>
      <c r="D19" s="13">
        <v>11774143</v>
      </c>
    </row>
    <row r="20" spans="1:4" ht="12.6" customHeight="1" x14ac:dyDescent="0.3">
      <c r="A20" s="19" t="s">
        <v>16</v>
      </c>
      <c r="B20" s="12">
        <f>B19+1</f>
        <v>12</v>
      </c>
      <c r="C20" s="13">
        <v>4700502</v>
      </c>
      <c r="D20" s="13">
        <v>6409198</v>
      </c>
    </row>
    <row r="21" spans="1:4" ht="12.6" customHeight="1" x14ac:dyDescent="0.3">
      <c r="A21" s="19" t="s">
        <v>17</v>
      </c>
      <c r="B21" s="12">
        <f>B20+1</f>
        <v>13</v>
      </c>
      <c r="C21" s="13">
        <v>102008</v>
      </c>
      <c r="D21" s="13">
        <v>32273</v>
      </c>
    </row>
    <row r="22" spans="1:4" ht="12.6" customHeight="1" x14ac:dyDescent="0.3">
      <c r="A22" s="19" t="s">
        <v>18</v>
      </c>
      <c r="B22" s="12">
        <f>B21+1</f>
        <v>14</v>
      </c>
      <c r="C22" s="13">
        <v>39053</v>
      </c>
      <c r="D22" s="13">
        <v>24320</v>
      </c>
    </row>
    <row r="23" spans="1:4" ht="12.6" customHeight="1" x14ac:dyDescent="0.3">
      <c r="A23" s="15" t="s">
        <v>19</v>
      </c>
      <c r="B23" s="12">
        <v>10</v>
      </c>
      <c r="C23" s="13">
        <v>18342</v>
      </c>
      <c r="D23" s="13">
        <v>0</v>
      </c>
    </row>
    <row r="24" spans="1:4" ht="12.6" customHeight="1" x14ac:dyDescent="0.3">
      <c r="A24" s="19" t="s">
        <v>21</v>
      </c>
      <c r="B24" s="12">
        <f>B22+1</f>
        <v>15</v>
      </c>
      <c r="C24" s="13">
        <v>147458</v>
      </c>
      <c r="D24" s="13">
        <v>144027</v>
      </c>
    </row>
    <row r="25" spans="1:4" ht="12.6" customHeight="1" x14ac:dyDescent="0.3">
      <c r="A25" s="16" t="s">
        <v>22</v>
      </c>
      <c r="B25" s="12"/>
      <c r="C25" s="18">
        <f>SUM(C19:C24)</f>
        <v>26686718</v>
      </c>
      <c r="D25" s="18">
        <v>18383961</v>
      </c>
    </row>
    <row r="26" spans="1:4" ht="12.6" customHeight="1" x14ac:dyDescent="0.3">
      <c r="A26" s="16"/>
      <c r="B26" s="17"/>
      <c r="C26" s="18"/>
      <c r="D26" s="18"/>
    </row>
    <row r="27" spans="1:4" ht="12.6" customHeight="1" x14ac:dyDescent="0.3">
      <c r="A27" s="16" t="s">
        <v>23</v>
      </c>
      <c r="B27" s="12"/>
      <c r="C27" s="13"/>
      <c r="D27" s="13"/>
    </row>
    <row r="28" spans="1:4" ht="12.6" customHeight="1" x14ac:dyDescent="0.3">
      <c r="A28" s="19" t="s">
        <v>24</v>
      </c>
      <c r="B28" s="12">
        <f>B24+1</f>
        <v>16</v>
      </c>
      <c r="C28" s="13">
        <v>4405061</v>
      </c>
      <c r="D28" s="13">
        <v>4405061</v>
      </c>
    </row>
    <row r="29" spans="1:4" ht="12.6" customHeight="1" x14ac:dyDescent="0.3">
      <c r="A29" s="20" t="s">
        <v>25</v>
      </c>
      <c r="B29" s="12"/>
      <c r="C29" s="13">
        <v>2060826</v>
      </c>
      <c r="D29" s="13">
        <v>1712202</v>
      </c>
    </row>
    <row r="30" spans="1:4" ht="12.6" customHeight="1" x14ac:dyDescent="0.3">
      <c r="A30" s="21" t="s">
        <v>26</v>
      </c>
      <c r="B30" s="12"/>
      <c r="C30" s="13">
        <v>903581</v>
      </c>
      <c r="D30" s="13">
        <v>348624</v>
      </c>
    </row>
    <row r="31" spans="1:4" ht="12.6" customHeight="1" x14ac:dyDescent="0.3">
      <c r="A31" s="16" t="s">
        <v>27</v>
      </c>
      <c r="B31" s="17"/>
      <c r="C31" s="18">
        <f>SUM(C28:C30)</f>
        <v>7369468</v>
      </c>
      <c r="D31" s="18">
        <v>6465887</v>
      </c>
    </row>
    <row r="32" spans="1:4" ht="12.6" customHeight="1" x14ac:dyDescent="0.3">
      <c r="A32" s="16" t="s">
        <v>28</v>
      </c>
      <c r="B32" s="17"/>
      <c r="C32" s="18">
        <f>C25+C31</f>
        <v>34056186</v>
      </c>
      <c r="D32" s="18">
        <v>24849848</v>
      </c>
    </row>
    <row r="33" spans="1:4" ht="12" customHeight="1" x14ac:dyDescent="0.3">
      <c r="A33" s="2"/>
      <c r="B33" s="2"/>
      <c r="C33" s="3"/>
      <c r="D33" s="3"/>
    </row>
    <row r="34" spans="1:4" ht="12" customHeight="1" x14ac:dyDescent="0.3">
      <c r="A34" s="2"/>
      <c r="B34" s="2"/>
      <c r="C34" s="3"/>
      <c r="D34" s="3"/>
    </row>
    <row r="35" spans="1:4" ht="12" customHeight="1" x14ac:dyDescent="0.3">
      <c r="A35" s="22" t="s">
        <v>29</v>
      </c>
      <c r="B35" s="22"/>
      <c r="C35" s="23"/>
      <c r="D35" s="24" t="s">
        <v>55</v>
      </c>
    </row>
    <row r="36" spans="1:4" ht="12" customHeight="1" x14ac:dyDescent="0.3">
      <c r="A36" s="22"/>
      <c r="B36" s="22"/>
      <c r="C36" s="23"/>
      <c r="D36" s="23"/>
    </row>
    <row r="37" spans="1:4" ht="12" customHeight="1" x14ac:dyDescent="0.3">
      <c r="A37" s="22"/>
      <c r="B37" s="22"/>
      <c r="C37" s="23"/>
      <c r="D37" s="23"/>
    </row>
    <row r="38" spans="1:4" ht="12" customHeight="1" x14ac:dyDescent="0.3">
      <c r="A38" s="22" t="s">
        <v>66</v>
      </c>
      <c r="B38" s="22"/>
      <c r="C38" s="23"/>
      <c r="D38" s="23" t="s">
        <v>67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22" zoomScale="85" zoomScaleNormal="85" workbookViewId="0">
      <selection activeCell="B19" sqref="B19"/>
    </sheetView>
  </sheetViews>
  <sheetFormatPr defaultRowHeight="11.4" customHeight="1" x14ac:dyDescent="0.3"/>
  <cols>
    <col min="1" max="1" width="45.33203125" customWidth="1"/>
    <col min="2" max="2" width="7.33203125" customWidth="1"/>
    <col min="3" max="4" width="17.33203125" customWidth="1"/>
  </cols>
  <sheetData>
    <row r="1" spans="1:4" ht="11.4" customHeight="1" x14ac:dyDescent="0.3">
      <c r="A1" s="25" t="s">
        <v>31</v>
      </c>
      <c r="B1" s="25"/>
      <c r="C1" s="25"/>
      <c r="D1" s="25"/>
    </row>
    <row r="2" spans="1:4" ht="11.4" customHeight="1" x14ac:dyDescent="0.3">
      <c r="A2" s="26" t="s">
        <v>32</v>
      </c>
      <c r="B2" s="25"/>
      <c r="C2" s="25"/>
      <c r="D2" s="25"/>
    </row>
    <row r="3" spans="1:4" ht="11.4" customHeight="1" x14ac:dyDescent="0.3">
      <c r="A3" s="26" t="s">
        <v>68</v>
      </c>
      <c r="B3" s="25"/>
      <c r="C3" s="25"/>
      <c r="D3" s="25"/>
    </row>
    <row r="4" spans="1:4" ht="11.4" customHeight="1" x14ac:dyDescent="0.3">
      <c r="A4" s="25"/>
      <c r="B4" s="25"/>
      <c r="C4" s="25"/>
      <c r="D4" s="25" t="s">
        <v>33</v>
      </c>
    </row>
    <row r="5" spans="1:4" ht="11.4" customHeight="1" x14ac:dyDescent="0.3">
      <c r="A5" s="27"/>
      <c r="B5" s="104" t="s">
        <v>1</v>
      </c>
      <c r="C5" s="28" t="s">
        <v>71</v>
      </c>
      <c r="D5" s="28" t="s">
        <v>71</v>
      </c>
    </row>
    <row r="6" spans="1:4" ht="11.4" customHeight="1" x14ac:dyDescent="0.3">
      <c r="A6" s="29"/>
      <c r="B6" s="105"/>
      <c r="C6" s="30" t="s">
        <v>34</v>
      </c>
      <c r="D6" s="30" t="s">
        <v>34</v>
      </c>
    </row>
    <row r="7" spans="1:4" ht="11.4" customHeight="1" x14ac:dyDescent="0.3">
      <c r="A7" s="31"/>
      <c r="B7" s="106"/>
      <c r="C7" s="32" t="s">
        <v>69</v>
      </c>
      <c r="D7" s="32" t="s">
        <v>70</v>
      </c>
    </row>
    <row r="8" spans="1:4" ht="14.4" x14ac:dyDescent="0.3">
      <c r="A8" s="31" t="s">
        <v>35</v>
      </c>
      <c r="B8" s="33">
        <v>17</v>
      </c>
      <c r="C8" s="34">
        <v>5085160</v>
      </c>
      <c r="D8" s="34">
        <v>1970974</v>
      </c>
    </row>
    <row r="9" spans="1:4" ht="14.4" x14ac:dyDescent="0.3">
      <c r="A9" s="19" t="s">
        <v>36</v>
      </c>
      <c r="B9" s="12">
        <v>18</v>
      </c>
      <c r="C9" s="35">
        <v>-108754</v>
      </c>
      <c r="D9" s="35">
        <v>-55598</v>
      </c>
    </row>
    <row r="10" spans="1:4" ht="14.4" x14ac:dyDescent="0.3">
      <c r="A10" s="19" t="s">
        <v>37</v>
      </c>
      <c r="B10" s="12">
        <v>19</v>
      </c>
      <c r="C10" s="35">
        <v>-2261673</v>
      </c>
      <c r="D10" s="35">
        <v>-816752</v>
      </c>
    </row>
    <row r="11" spans="1:4" ht="14.4" x14ac:dyDescent="0.3">
      <c r="A11" s="16" t="s">
        <v>38</v>
      </c>
      <c r="B11" s="17"/>
      <c r="C11" s="36">
        <f>SUM(C8:C10)</f>
        <v>2714733</v>
      </c>
      <c r="D11" s="36">
        <f>SUM(D8:D10)</f>
        <v>1098624</v>
      </c>
    </row>
    <row r="12" spans="1:4" ht="14.4" x14ac:dyDescent="0.3">
      <c r="A12" s="19" t="s">
        <v>39</v>
      </c>
      <c r="B12" s="12">
        <v>20</v>
      </c>
      <c r="C12" s="35">
        <v>-1381635</v>
      </c>
      <c r="D12" s="35">
        <v>-659391</v>
      </c>
    </row>
    <row r="13" spans="1:4" ht="14.4" x14ac:dyDescent="0.3">
      <c r="A13" s="16" t="s">
        <v>40</v>
      </c>
      <c r="B13" s="17">
        <v>21</v>
      </c>
      <c r="C13" s="36">
        <v>-189538</v>
      </c>
      <c r="D13" s="36">
        <v>-10999</v>
      </c>
    </row>
    <row r="14" spans="1:4" ht="14.4" x14ac:dyDescent="0.3">
      <c r="A14" s="16" t="s">
        <v>41</v>
      </c>
      <c r="B14" s="17"/>
      <c r="C14" s="36">
        <f>SUM(C11:C13)</f>
        <v>1143560</v>
      </c>
      <c r="D14" s="36">
        <f>SUM(D11:D13)</f>
        <v>428234</v>
      </c>
    </row>
    <row r="15" spans="1:4" ht="14.4" x14ac:dyDescent="0.3">
      <c r="A15" s="37" t="s">
        <v>42</v>
      </c>
      <c r="B15" s="12">
        <v>22</v>
      </c>
      <c r="C15" s="38">
        <v>-239979</v>
      </c>
      <c r="D15" s="39">
        <v>-112544</v>
      </c>
    </row>
    <row r="16" spans="1:4" ht="14.4" x14ac:dyDescent="0.3">
      <c r="A16" s="19" t="s">
        <v>43</v>
      </c>
      <c r="B16" s="12"/>
      <c r="C16" s="36">
        <f>SUM(C14:C15)</f>
        <v>903581</v>
      </c>
      <c r="D16" s="36">
        <f>SUM(D14:D15)</f>
        <v>315690</v>
      </c>
    </row>
    <row r="17" spans="1:4" ht="14.4" x14ac:dyDescent="0.3">
      <c r="A17" s="19" t="s">
        <v>44</v>
      </c>
      <c r="B17" s="12"/>
      <c r="C17" s="38"/>
      <c r="D17" s="38"/>
    </row>
    <row r="18" spans="1:4" ht="39.6" x14ac:dyDescent="0.3">
      <c r="A18" s="16" t="s">
        <v>45</v>
      </c>
      <c r="B18" s="17"/>
      <c r="C18" s="36"/>
      <c r="D18" s="36"/>
    </row>
    <row r="19" spans="1:4" ht="41.4" x14ac:dyDescent="0.3">
      <c r="A19" s="37" t="s">
        <v>46</v>
      </c>
      <c r="B19" s="12"/>
      <c r="C19" s="38"/>
      <c r="D19" s="38"/>
    </row>
    <row r="20" spans="1:4" ht="52.8" x14ac:dyDescent="0.3">
      <c r="A20" s="19" t="s">
        <v>47</v>
      </c>
      <c r="B20" s="12"/>
      <c r="C20" s="38">
        <v>0</v>
      </c>
      <c r="D20" s="38">
        <v>0</v>
      </c>
    </row>
    <row r="21" spans="1:4" ht="39.6" x14ac:dyDescent="0.3">
      <c r="A21" s="16" t="s">
        <v>48</v>
      </c>
      <c r="B21" s="12"/>
      <c r="C21" s="38">
        <v>0</v>
      </c>
      <c r="D21" s="38">
        <v>0</v>
      </c>
    </row>
    <row r="22" spans="1:4" ht="39.6" x14ac:dyDescent="0.3">
      <c r="A22" s="16" t="s">
        <v>49</v>
      </c>
      <c r="B22" s="12"/>
      <c r="C22" s="36"/>
      <c r="D22" s="36"/>
    </row>
    <row r="23" spans="1:4" ht="14.4" x14ac:dyDescent="0.3">
      <c r="A23" s="16" t="s">
        <v>50</v>
      </c>
      <c r="B23" s="12"/>
      <c r="C23" s="36">
        <v>0</v>
      </c>
      <c r="D23" s="36">
        <v>0</v>
      </c>
    </row>
    <row r="24" spans="1:4" ht="39.6" x14ac:dyDescent="0.3">
      <c r="A24" s="40" t="s">
        <v>51</v>
      </c>
      <c r="B24" s="41"/>
      <c r="C24" s="36">
        <v>0</v>
      </c>
      <c r="D24" s="36">
        <v>0</v>
      </c>
    </row>
    <row r="25" spans="1:4" ht="14.4" x14ac:dyDescent="0.3">
      <c r="A25" s="41" t="s">
        <v>52</v>
      </c>
      <c r="B25" s="42"/>
      <c r="C25" s="42">
        <f>C16</f>
        <v>903581</v>
      </c>
      <c r="D25" s="42">
        <f>D16</f>
        <v>315690</v>
      </c>
    </row>
    <row r="26" spans="1:4" ht="11.4" customHeight="1" x14ac:dyDescent="0.3">
      <c r="A26" s="43" t="s">
        <v>53</v>
      </c>
      <c r="B26" s="43"/>
      <c r="C26" s="44">
        <f>C25</f>
        <v>903581</v>
      </c>
      <c r="D26" s="44">
        <f>D25</f>
        <v>315690</v>
      </c>
    </row>
    <row r="27" spans="1:4" ht="11.4" customHeight="1" x14ac:dyDescent="0.3">
      <c r="A27" s="22"/>
      <c r="B27" s="22"/>
      <c r="C27" s="23"/>
      <c r="D27" s="23"/>
    </row>
    <row r="28" spans="1:4" ht="11.4" customHeight="1" x14ac:dyDescent="0.3">
      <c r="A28" s="22" t="s">
        <v>54</v>
      </c>
      <c r="B28" s="22"/>
      <c r="C28" s="23"/>
      <c r="D28" s="23" t="s">
        <v>55</v>
      </c>
    </row>
    <row r="29" spans="1:4" ht="11.4" customHeight="1" x14ac:dyDescent="0.3">
      <c r="A29" s="22"/>
      <c r="B29" s="22"/>
      <c r="C29" s="23"/>
      <c r="D29" s="23"/>
    </row>
    <row r="30" spans="1:4" ht="11.4" customHeight="1" x14ac:dyDescent="0.3">
      <c r="A30" s="22"/>
      <c r="B30" s="22"/>
      <c r="C30" s="23"/>
      <c r="D30" s="23"/>
    </row>
    <row r="31" spans="1:4" ht="11.4" customHeight="1" x14ac:dyDescent="0.3">
      <c r="A31" s="22" t="s">
        <v>66</v>
      </c>
      <c r="B31" s="22"/>
      <c r="C31" s="23"/>
      <c r="D31" s="23" t="s">
        <v>67</v>
      </c>
    </row>
  </sheetData>
  <mergeCells count="1">
    <mergeCell ref="B5:B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9"/>
  <sheetViews>
    <sheetView tabSelected="1" topLeftCell="A34" zoomScale="70" zoomScaleNormal="70" workbookViewId="0">
      <selection activeCell="F53" sqref="F53"/>
    </sheetView>
  </sheetViews>
  <sheetFormatPr defaultRowHeight="11.4" customHeight="1" x14ac:dyDescent="0.3"/>
  <cols>
    <col min="1" max="1" width="50.44140625" customWidth="1"/>
    <col min="2" max="3" width="15.44140625" customWidth="1"/>
  </cols>
  <sheetData>
    <row r="1" spans="1:5" ht="15" customHeight="1" x14ac:dyDescent="0.3">
      <c r="A1" s="78" t="s">
        <v>31</v>
      </c>
    </row>
    <row r="2" spans="1:5" ht="17.399999999999999" customHeight="1" x14ac:dyDescent="0.3">
      <c r="A2" s="107" t="str">
        <f>[1]ДДС!A1</f>
        <v>ОТЧЕТ О ДВИЖЕНИИ ДЕНЕЖНЫХ СРЕДСТВ (прямой метод)</v>
      </c>
      <c r="B2" s="107"/>
      <c r="C2" s="107"/>
      <c r="D2" s="107"/>
      <c r="E2" s="107"/>
    </row>
    <row r="3" spans="1:5" ht="16.2" customHeight="1" x14ac:dyDescent="0.3">
      <c r="A3" s="77"/>
      <c r="B3" s="77"/>
      <c r="C3" s="79" t="s">
        <v>33</v>
      </c>
      <c r="D3" s="77"/>
      <c r="E3" s="77"/>
    </row>
    <row r="4" spans="1:5" ht="44.4" customHeight="1" x14ac:dyDescent="0.3">
      <c r="A4" s="80" t="str">
        <f>[1]ДДС!A2</f>
        <v>в тысячах тенге</v>
      </c>
      <c r="B4" s="80" t="s">
        <v>72</v>
      </c>
      <c r="C4" s="80" t="s">
        <v>73</v>
      </c>
      <c r="D4" s="45"/>
      <c r="E4" s="46"/>
    </row>
    <row r="5" spans="1:5" ht="26.4" x14ac:dyDescent="0.3">
      <c r="A5" s="16" t="str">
        <f>[1]ДДС!A3</f>
        <v>I. Движение денежных средств от операционной деятельности</v>
      </c>
      <c r="B5" s="82"/>
      <c r="C5" s="81"/>
      <c r="D5" s="47"/>
      <c r="E5" s="48"/>
    </row>
    <row r="6" spans="1:5" ht="14.4" x14ac:dyDescent="0.3">
      <c r="A6" s="81" t="str">
        <f>[1]ДДС!A4</f>
        <v>1.Поступление денежных средств, всего, в том числе:</v>
      </c>
      <c r="B6" s="83">
        <v>21858613</v>
      </c>
      <c r="C6" s="44">
        <v>8951959</v>
      </c>
      <c r="D6" s="49"/>
      <c r="E6" s="50"/>
    </row>
    <row r="7" spans="1:5" ht="14.4" x14ac:dyDescent="0.3">
      <c r="A7" s="84" t="str">
        <f>[1]ДДС!A5</f>
        <v xml:space="preserve">    погашение основного долга по выданным займам</v>
      </c>
      <c r="B7" s="85">
        <v>16498204</v>
      </c>
      <c r="C7" s="86">
        <v>7012310</v>
      </c>
      <c r="D7" s="52"/>
      <c r="E7" s="53"/>
    </row>
    <row r="8" spans="1:5" ht="14.4" x14ac:dyDescent="0.3">
      <c r="A8" s="84" t="str">
        <f>[1]ДДС!A6</f>
        <v xml:space="preserve">    вознаграждения по выданным займам</v>
      </c>
      <c r="B8" s="85">
        <v>4383509</v>
      </c>
      <c r="C8" s="86">
        <v>1778485</v>
      </c>
      <c r="D8" s="52"/>
      <c r="E8" s="53"/>
    </row>
    <row r="9" spans="1:5" ht="14.4" x14ac:dyDescent="0.3">
      <c r="A9" s="84" t="str">
        <f>[1]ДДС!A7</f>
        <v xml:space="preserve">    пени (неустойки) по выданным займам </v>
      </c>
      <c r="B9" s="85">
        <v>167101</v>
      </c>
      <c r="C9" s="86">
        <v>63451</v>
      </c>
      <c r="D9" s="52"/>
      <c r="E9" s="53"/>
    </row>
    <row r="10" spans="1:5" ht="14.4" x14ac:dyDescent="0.3">
      <c r="A10" s="84" t="str">
        <f>[1]ДДС!A8</f>
        <v xml:space="preserve">    возмещение госпошлины</v>
      </c>
      <c r="B10" s="85">
        <v>33638</v>
      </c>
      <c r="C10" s="86">
        <v>17124</v>
      </c>
      <c r="D10" s="52"/>
      <c r="E10" s="53"/>
    </row>
    <row r="11" spans="1:5" ht="14.4" x14ac:dyDescent="0.3">
      <c r="A11" s="84" t="str">
        <f>[1]ДДС!A9</f>
        <v xml:space="preserve">    авансы полученные по выданным займам </v>
      </c>
      <c r="B11" s="85">
        <v>15345</v>
      </c>
      <c r="C11" s="86">
        <v>5842</v>
      </c>
      <c r="D11" s="52"/>
      <c r="E11" s="54"/>
    </row>
    <row r="12" spans="1:5" ht="14.4" x14ac:dyDescent="0.3">
      <c r="A12" s="84" t="str">
        <f>[1]ДДС!A10</f>
        <v xml:space="preserve">    возврат прочих займов</v>
      </c>
      <c r="B12" s="85">
        <v>450000</v>
      </c>
      <c r="C12" s="86">
        <v>0</v>
      </c>
      <c r="D12" s="52"/>
      <c r="E12" s="54"/>
    </row>
    <row r="13" spans="1:5" ht="14.4" x14ac:dyDescent="0.3">
      <c r="A13" s="84" t="str">
        <f>[1]ДДС!A11</f>
        <v xml:space="preserve">    поступление по договорам уступки прав требования</v>
      </c>
      <c r="B13" s="85">
        <v>1643</v>
      </c>
      <c r="C13" s="86">
        <v>2776</v>
      </c>
      <c r="D13" s="52"/>
      <c r="E13" s="53"/>
    </row>
    <row r="14" spans="1:5" ht="14.4" x14ac:dyDescent="0.3">
      <c r="A14" s="84" t="str">
        <f>[1]ДДС!A12</f>
        <v xml:space="preserve">    вознаграждение по депозиту</v>
      </c>
      <c r="B14" s="85">
        <v>293524</v>
      </c>
      <c r="C14" s="86">
        <v>71851</v>
      </c>
      <c r="D14" s="52"/>
      <c r="E14" s="53"/>
    </row>
    <row r="15" spans="1:5" ht="14.4" x14ac:dyDescent="0.3">
      <c r="A15" s="84" t="str">
        <f>[1]ДДС!A13</f>
        <v xml:space="preserve">    возврат займа от сотрудников</v>
      </c>
      <c r="B15" s="87">
        <v>10</v>
      </c>
      <c r="C15" s="86">
        <v>120</v>
      </c>
      <c r="D15" s="52"/>
      <c r="E15" s="53"/>
    </row>
    <row r="16" spans="1:5" ht="14.4" x14ac:dyDescent="0.3">
      <c r="A16" s="84" t="str">
        <f>[1]ДДС!A14</f>
        <v xml:space="preserve">    вознаграждения от прочих займов</v>
      </c>
      <c r="B16" s="87">
        <v>15607</v>
      </c>
      <c r="C16" s="86">
        <v>0</v>
      </c>
      <c r="D16" s="52"/>
      <c r="E16" s="53"/>
    </row>
    <row r="17" spans="1:5" ht="14.4" x14ac:dyDescent="0.3">
      <c r="A17" s="84" t="str">
        <f>[1]ДДС!A15</f>
        <v xml:space="preserve">    поступления от прочих займов</v>
      </c>
      <c r="B17" s="88">
        <v>0</v>
      </c>
      <c r="C17" s="86">
        <v>0</v>
      </c>
      <c r="D17" s="52"/>
      <c r="E17" s="53"/>
    </row>
    <row r="18" spans="1:5" ht="14.4" x14ac:dyDescent="0.3">
      <c r="A18" s="84" t="str">
        <f>[1]ДДС!A16</f>
        <v xml:space="preserve">    прочие поступления</v>
      </c>
      <c r="B18" s="88">
        <v>32</v>
      </c>
      <c r="C18" s="86">
        <v>0</v>
      </c>
      <c r="D18" s="52"/>
      <c r="E18" s="53"/>
    </row>
    <row r="19" spans="1:5" ht="14.4" x14ac:dyDescent="0.3">
      <c r="A19" s="81" t="str">
        <f>[1]ДДС!A17</f>
        <v>2.Выбытие денежных средств, всего, в том числе:</v>
      </c>
      <c r="B19" s="83">
        <v>-28028840</v>
      </c>
      <c r="C19" s="44">
        <v>-10978596</v>
      </c>
      <c r="D19" s="49"/>
      <c r="E19" s="48"/>
    </row>
    <row r="20" spans="1:5" ht="14.4" x14ac:dyDescent="0.3">
      <c r="A20" s="84" t="str">
        <f>[1]ДДС!A18</f>
        <v xml:space="preserve">    займы, выданные третьим лицам</v>
      </c>
      <c r="B20" s="85">
        <v>-25924010</v>
      </c>
      <c r="C20" s="89">
        <v>-9877853</v>
      </c>
      <c r="D20" s="55"/>
      <c r="E20" s="48"/>
    </row>
    <row r="21" spans="1:5" ht="14.4" x14ac:dyDescent="0.3">
      <c r="A21" s="84" t="str">
        <f>[1]ДДС!A19</f>
        <v xml:space="preserve">    выплаты по договорам уступки прав требования</v>
      </c>
      <c r="B21" s="85">
        <v>-945</v>
      </c>
      <c r="C21" s="89">
        <v>-350</v>
      </c>
      <c r="D21" s="55"/>
      <c r="E21" s="48"/>
    </row>
    <row r="22" spans="1:5" ht="14.4" x14ac:dyDescent="0.3">
      <c r="A22" s="84" t="str">
        <f>[1]ДДС!A20</f>
        <v xml:space="preserve">    платежи поставщикам за товары и услуги</v>
      </c>
      <c r="B22" s="85">
        <v>-545560</v>
      </c>
      <c r="C22" s="89">
        <v>-287742</v>
      </c>
      <c r="D22" s="55"/>
      <c r="E22" s="53"/>
    </row>
    <row r="23" spans="1:5" ht="14.4" x14ac:dyDescent="0.3">
      <c r="A23" s="84" t="str">
        <f>[1]ДДС!A21</f>
        <v xml:space="preserve">    выплаты по заработной плате</v>
      </c>
      <c r="B23" s="85">
        <v>-458129</v>
      </c>
      <c r="C23" s="89">
        <v>-232801</v>
      </c>
      <c r="D23" s="55"/>
      <c r="E23" s="48"/>
    </row>
    <row r="24" spans="1:5" ht="14.4" x14ac:dyDescent="0.3">
      <c r="A24" s="84" t="str">
        <f>[1]ДДС!A22</f>
        <v xml:space="preserve">    выплата вознаграждений по займам</v>
      </c>
      <c r="B24" s="85">
        <v>-462851</v>
      </c>
      <c r="C24" s="89">
        <v>-279680</v>
      </c>
      <c r="D24" s="55"/>
      <c r="E24" s="48"/>
    </row>
    <row r="25" spans="1:5" ht="14.4" x14ac:dyDescent="0.3">
      <c r="A25" s="84" t="str">
        <f>[1]ДДС!A23</f>
        <v xml:space="preserve">    корпоративный подоходный налог</v>
      </c>
      <c r="B25" s="85">
        <v>-159188</v>
      </c>
      <c r="C25" s="89">
        <v>-94069</v>
      </c>
      <c r="D25" s="55"/>
      <c r="E25" s="48"/>
    </row>
    <row r="26" spans="1:5" ht="14.4" x14ac:dyDescent="0.3">
      <c r="A26" s="84" t="str">
        <f>[1]ДДС!A24</f>
        <v xml:space="preserve">    налоги и прочие платежи в бюджет</v>
      </c>
      <c r="B26" s="85">
        <v>-271377</v>
      </c>
      <c r="C26" s="89">
        <v>-183301</v>
      </c>
      <c r="D26" s="55"/>
      <c r="E26" s="48"/>
    </row>
    <row r="27" spans="1:5" ht="14.4" x14ac:dyDescent="0.3">
      <c r="A27" s="84" t="str">
        <f>[1]ДДС!A25</f>
        <v xml:space="preserve">    займы, выданные сотрудникам</v>
      </c>
      <c r="B27" s="88">
        <v>0</v>
      </c>
      <c r="C27" s="89">
        <v>-4100</v>
      </c>
      <c r="D27" s="55"/>
      <c r="E27" s="48"/>
    </row>
    <row r="28" spans="1:5" ht="14.4" x14ac:dyDescent="0.3">
      <c r="A28" s="84" t="str">
        <f>[1]ДДС!A26</f>
        <v xml:space="preserve">    прочие выплаты</v>
      </c>
      <c r="B28" s="85">
        <v>-206780</v>
      </c>
      <c r="C28" s="89">
        <v>-18700</v>
      </c>
      <c r="D28" s="55"/>
      <c r="E28" s="56"/>
    </row>
    <row r="29" spans="1:5" ht="26.4" x14ac:dyDescent="0.3">
      <c r="A29" s="16" t="s">
        <v>75</v>
      </c>
      <c r="B29" s="90">
        <v>-6170227</v>
      </c>
      <c r="C29" s="91">
        <v>-2026637</v>
      </c>
      <c r="D29" s="58"/>
      <c r="E29" s="48"/>
    </row>
    <row r="30" spans="1:5" ht="26.4" x14ac:dyDescent="0.3">
      <c r="A30" s="16" t="str">
        <f>[1]ДДС!A28</f>
        <v>II. Движение денежных средств от инвестиционной деятельности</v>
      </c>
      <c r="B30" s="92"/>
      <c r="C30" s="81"/>
      <c r="D30" s="47"/>
      <c r="E30" s="48"/>
    </row>
    <row r="31" spans="1:5" ht="14.4" x14ac:dyDescent="0.3">
      <c r="A31" s="81" t="str">
        <f>[1]ДДС!A29</f>
        <v>1.Поступление денежных средств, всего</v>
      </c>
      <c r="B31" s="83">
        <v>8320000</v>
      </c>
      <c r="C31" s="93">
        <v>41207000</v>
      </c>
      <c r="D31" s="59"/>
      <c r="E31" s="48"/>
    </row>
    <row r="32" spans="1:5" ht="14.4" x14ac:dyDescent="0.3">
      <c r="A32" s="84" t="str">
        <f>[1]ДДС!A30</f>
        <v>реализация основных средств</v>
      </c>
      <c r="B32" s="92">
        <v>0</v>
      </c>
      <c r="C32" s="84">
        <v>0</v>
      </c>
      <c r="D32" s="51"/>
      <c r="E32" s="48"/>
    </row>
    <row r="33" spans="1:5" ht="14.4" x14ac:dyDescent="0.3">
      <c r="A33" s="84" t="str">
        <f>[1]ДДС!A31</f>
        <v>частичное изъятие с депозита</v>
      </c>
      <c r="B33" s="94">
        <v>8320000</v>
      </c>
      <c r="C33" s="86">
        <v>41207000</v>
      </c>
      <c r="D33" s="52"/>
      <c r="E33" s="48"/>
    </row>
    <row r="34" spans="1:5" ht="14.4" x14ac:dyDescent="0.3">
      <c r="A34" s="81" t="str">
        <f>[1]ДДС!A32</f>
        <v>2.Выбытие денежных средств, всего</v>
      </c>
      <c r="B34" s="83">
        <v>-8589129</v>
      </c>
      <c r="C34" s="44">
        <v>-44550777</v>
      </c>
      <c r="D34" s="49"/>
      <c r="E34" s="48"/>
    </row>
    <row r="35" spans="1:5" ht="14.4" x14ac:dyDescent="0.3">
      <c r="A35" s="84" t="str">
        <f>[1]ДДС!A33</f>
        <v xml:space="preserve">приобретение основных средств </v>
      </c>
      <c r="B35" s="95">
        <v>-74129</v>
      </c>
      <c r="C35" s="89">
        <v>-17777</v>
      </c>
      <c r="D35" s="55"/>
      <c r="E35" s="48"/>
    </row>
    <row r="36" spans="1:5" ht="14.4" x14ac:dyDescent="0.3">
      <c r="A36" s="84" t="str">
        <f>[1]ДДС!A34</f>
        <v>размещение на депозит</v>
      </c>
      <c r="B36" s="95">
        <v>-8515000</v>
      </c>
      <c r="C36" s="89">
        <v>-44533000</v>
      </c>
      <c r="D36" s="55"/>
      <c r="E36" s="48"/>
    </row>
    <row r="37" spans="1:5" ht="26.4" x14ac:dyDescent="0.3">
      <c r="A37" s="16" t="str">
        <f>[1]ДДС!A35</f>
        <v xml:space="preserve">3.Чистая сумма денежных средств от инвестиционной деятельности </v>
      </c>
      <c r="B37" s="96">
        <v>-269129</v>
      </c>
      <c r="C37" s="44">
        <v>-3343777</v>
      </c>
      <c r="D37" s="49"/>
      <c r="E37" s="48"/>
    </row>
    <row r="38" spans="1:5" ht="26.4" x14ac:dyDescent="0.3">
      <c r="A38" s="16" t="str">
        <f>[1]ДДС!A36</f>
        <v>III. Движение денежных средств от финансовой деятельности</v>
      </c>
      <c r="B38" s="92"/>
      <c r="C38" s="16"/>
      <c r="D38" s="57"/>
      <c r="E38" s="48"/>
    </row>
    <row r="39" spans="1:5" ht="14.4" x14ac:dyDescent="0.3">
      <c r="A39" s="16" t="str">
        <f>[1]ДДС!A37</f>
        <v>1.Поступление денежных средств, всего</v>
      </c>
      <c r="B39" s="83">
        <v>20941441</v>
      </c>
      <c r="C39" s="44">
        <v>14382050</v>
      </c>
      <c r="D39" s="49"/>
      <c r="E39" s="48"/>
    </row>
    <row r="40" spans="1:5" ht="14.4" x14ac:dyDescent="0.3">
      <c r="A40" s="19" t="str">
        <f>[1]ДДС!A38</f>
        <v>взнос в уставный капитал</v>
      </c>
      <c r="B40" s="92">
        <v>0</v>
      </c>
      <c r="C40" s="86">
        <v>3013838</v>
      </c>
      <c r="D40" s="52"/>
      <c r="E40" s="48"/>
    </row>
    <row r="41" spans="1:5" ht="14.4" x14ac:dyDescent="0.3">
      <c r="A41" s="19" t="str">
        <f>[1]ДДС!A39</f>
        <v>получение займов</v>
      </c>
      <c r="B41" s="95">
        <v>8050000</v>
      </c>
      <c r="C41" s="86">
        <v>5599500</v>
      </c>
      <c r="D41" s="52"/>
      <c r="E41" s="48"/>
    </row>
    <row r="42" spans="1:5" ht="14.4" x14ac:dyDescent="0.3">
      <c r="A42" s="19" t="str">
        <f>[1]ДДС!A40</f>
        <v>размещение выпущенных облигаций</v>
      </c>
      <c r="B42" s="95">
        <v>12891441</v>
      </c>
      <c r="C42" s="86">
        <v>5768712</v>
      </c>
      <c r="D42" s="52"/>
      <c r="E42" s="48"/>
    </row>
    <row r="43" spans="1:5" ht="14.4" x14ac:dyDescent="0.3">
      <c r="A43" s="19" t="str">
        <f>[1]ДДС!A41</f>
        <v>прочее поступление</v>
      </c>
      <c r="B43" s="92">
        <v>0</v>
      </c>
      <c r="C43" s="92">
        <v>0</v>
      </c>
      <c r="D43" s="52"/>
      <c r="E43" s="48"/>
    </row>
    <row r="44" spans="1:5" ht="14.4" x14ac:dyDescent="0.3">
      <c r="A44" s="81" t="str">
        <f>[1]ДДС!A42</f>
        <v>2.Выбытие денежных средств, всего</v>
      </c>
      <c r="B44" s="83">
        <v>-14543747</v>
      </c>
      <c r="C44" s="44">
        <v>-6567719</v>
      </c>
      <c r="D44" s="49"/>
      <c r="E44" s="62"/>
    </row>
    <row r="45" spans="1:5" ht="14.4" x14ac:dyDescent="0.3">
      <c r="A45" s="84" t="str">
        <f>[1]ДДС!A43</f>
        <v xml:space="preserve">погашение займов </v>
      </c>
      <c r="B45" s="95">
        <v>-9740192</v>
      </c>
      <c r="C45" s="89">
        <v>-4675719</v>
      </c>
      <c r="D45" s="55"/>
      <c r="E45" s="63"/>
    </row>
    <row r="46" spans="1:5" ht="14.4" x14ac:dyDescent="0.3">
      <c r="A46" s="84" t="str">
        <f>[1]ДДС!A44</f>
        <v>выкуп размещенных облигаций</v>
      </c>
      <c r="B46" s="95">
        <v>-3000000</v>
      </c>
      <c r="C46" s="89">
        <v>-683425</v>
      </c>
      <c r="D46" s="55"/>
      <c r="E46" s="62"/>
    </row>
    <row r="47" spans="1:5" ht="14.4" x14ac:dyDescent="0.3">
      <c r="A47" s="84" t="str">
        <f>[1]ДДС!A45</f>
        <v>выплата вознаграждений по облигациям</v>
      </c>
      <c r="B47" s="95">
        <v>-1803555</v>
      </c>
      <c r="C47" s="89">
        <v>-508051</v>
      </c>
      <c r="D47" s="55"/>
      <c r="E47" s="63"/>
    </row>
    <row r="48" spans="1:5" ht="14.4" x14ac:dyDescent="0.3">
      <c r="A48" s="84" t="str">
        <f>[1]ДДС!A46</f>
        <v>выплата дивидендов</v>
      </c>
      <c r="B48" s="92" t="s">
        <v>20</v>
      </c>
      <c r="C48" s="89">
        <v>-700524</v>
      </c>
      <c r="D48" s="55"/>
      <c r="E48" s="48"/>
    </row>
    <row r="49" spans="1:5" ht="26.4" x14ac:dyDescent="0.3">
      <c r="A49" s="16" t="str">
        <f>[1]ДДС!A47</f>
        <v xml:space="preserve">3.Чистая сумма денежных средств от финансовой деятельности </v>
      </c>
      <c r="B49" s="90">
        <v>6397694</v>
      </c>
      <c r="C49" s="44">
        <v>7814331</v>
      </c>
      <c r="D49" s="49"/>
      <c r="E49" s="63"/>
    </row>
    <row r="50" spans="1:5" ht="14.4" x14ac:dyDescent="0.3">
      <c r="A50" s="97" t="str">
        <f>[1]ДДС!A48</f>
        <v>Чистое изменение в денежных средствах</v>
      </c>
      <c r="B50" s="83">
        <v>-41662</v>
      </c>
      <c r="C50" s="98">
        <v>2443917</v>
      </c>
      <c r="D50" s="64"/>
      <c r="E50" s="48"/>
    </row>
    <row r="51" spans="1:5" ht="14.4" x14ac:dyDescent="0.3">
      <c r="A51" s="99" t="str">
        <f>[1]ДДС!A49</f>
        <v>Влияние обменных курсов валют к тенге</v>
      </c>
      <c r="B51" s="100">
        <v>-297</v>
      </c>
      <c r="C51" s="101">
        <v>-8577</v>
      </c>
      <c r="D51" s="65"/>
      <c r="E51" s="48"/>
    </row>
    <row r="52" spans="1:5" ht="14.4" x14ac:dyDescent="0.3">
      <c r="A52" s="16" t="str">
        <f>[1]ДДС!A50</f>
        <v>Денежные средства на начало отчетного периода</v>
      </c>
      <c r="B52" s="102">
        <f>5528646-Ф1!C8</f>
        <v>381421</v>
      </c>
      <c r="C52" s="103">
        <v>492197</v>
      </c>
      <c r="D52" s="66"/>
      <c r="E52" s="48"/>
    </row>
    <row r="53" spans="1:5" ht="14.4" x14ac:dyDescent="0.3">
      <c r="A53" s="16" t="str">
        <f>[1]ДДС!A51</f>
        <v>Денежные средства на конец отчетного периода</v>
      </c>
      <c r="B53" s="102">
        <f>5486687-Ф1!C8</f>
        <v>339462</v>
      </c>
      <c r="C53" s="103">
        <v>2927537</v>
      </c>
      <c r="D53" s="66"/>
      <c r="E53" s="48"/>
    </row>
    <row r="54" spans="1:5" ht="11.4" customHeight="1" x14ac:dyDescent="0.3">
      <c r="A54" s="57"/>
      <c r="B54" s="60"/>
      <c r="C54" s="66"/>
      <c r="D54" s="66"/>
      <c r="E54" s="48"/>
    </row>
    <row r="55" spans="1:5" ht="11.4" customHeight="1" x14ac:dyDescent="0.3">
      <c r="A55" s="57"/>
      <c r="B55" s="66"/>
      <c r="C55" s="66"/>
      <c r="D55" s="48"/>
      <c r="E55" s="67"/>
    </row>
    <row r="56" spans="1:5" ht="11.4" customHeight="1" x14ac:dyDescent="0.3">
      <c r="A56" s="22" t="s">
        <v>29</v>
      </c>
      <c r="B56" s="22"/>
      <c r="C56" s="24" t="s">
        <v>30</v>
      </c>
      <c r="D56" s="48"/>
      <c r="E56" s="67"/>
    </row>
    <row r="57" spans="1:5" ht="11.4" customHeight="1" x14ac:dyDescent="0.3">
      <c r="A57" s="22"/>
      <c r="B57" s="22"/>
      <c r="C57" s="23"/>
      <c r="D57" s="48"/>
      <c r="E57" s="68"/>
    </row>
    <row r="58" spans="1:5" ht="11.4" customHeight="1" x14ac:dyDescent="0.3">
      <c r="A58" s="22"/>
      <c r="B58" s="22"/>
      <c r="C58" s="23"/>
      <c r="D58" s="48"/>
      <c r="E58" s="68"/>
    </row>
    <row r="59" spans="1:5" ht="11.4" customHeight="1" x14ac:dyDescent="0.3">
      <c r="A59" s="22" t="s">
        <v>66</v>
      </c>
      <c r="B59" s="22"/>
      <c r="C59" s="23" t="s">
        <v>67</v>
      </c>
      <c r="D59" s="48"/>
      <c r="E59" s="68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3"/>
  <sheetViews>
    <sheetView zoomScale="85" zoomScaleNormal="85" workbookViewId="0">
      <selection activeCell="C15" sqref="C15"/>
    </sheetView>
  </sheetViews>
  <sheetFormatPr defaultRowHeight="12.6" customHeight="1" x14ac:dyDescent="0.3"/>
  <cols>
    <col min="1" max="1" width="33.33203125" customWidth="1"/>
    <col min="2" max="4" width="19.88671875" customWidth="1"/>
  </cols>
  <sheetData>
    <row r="1" spans="1:4" ht="12.6" customHeight="1" x14ac:dyDescent="0.3">
      <c r="A1" s="78" t="s">
        <v>31</v>
      </c>
      <c r="D1" s="69"/>
    </row>
    <row r="2" spans="1:4" ht="12.6" customHeight="1" x14ac:dyDescent="0.3">
      <c r="A2" s="107" t="s">
        <v>56</v>
      </c>
      <c r="B2" s="107"/>
      <c r="C2" s="107"/>
      <c r="D2" s="107"/>
    </row>
    <row r="3" spans="1:4" ht="12.6" customHeight="1" x14ac:dyDescent="0.3">
      <c r="A3" s="107" t="s">
        <v>68</v>
      </c>
      <c r="B3" s="107"/>
      <c r="C3" s="107"/>
      <c r="D3" s="107"/>
    </row>
    <row r="4" spans="1:4" ht="12.6" customHeight="1" x14ac:dyDescent="0.3">
      <c r="A4" s="70"/>
      <c r="D4" s="69"/>
    </row>
    <row r="5" spans="1:4" ht="12.6" customHeight="1" x14ac:dyDescent="0.3">
      <c r="A5" s="71"/>
      <c r="D5" s="72" t="s">
        <v>33</v>
      </c>
    </row>
    <row r="6" spans="1:4" ht="49.8" customHeight="1" x14ac:dyDescent="0.3">
      <c r="A6" s="73"/>
      <c r="B6" s="74" t="s">
        <v>24</v>
      </c>
      <c r="C6" s="74" t="s">
        <v>57</v>
      </c>
      <c r="D6" s="74" t="s">
        <v>27</v>
      </c>
    </row>
    <row r="7" spans="1:4" ht="12.6" customHeight="1" x14ac:dyDescent="0.3">
      <c r="A7" s="57" t="s">
        <v>58</v>
      </c>
      <c r="B7" s="75">
        <v>500006</v>
      </c>
      <c r="C7" s="75">
        <v>951132</v>
      </c>
      <c r="D7" s="75">
        <f>SUM(B7:C7)</f>
        <v>1451138</v>
      </c>
    </row>
    <row r="8" spans="1:4" ht="12.6" customHeight="1" x14ac:dyDescent="0.3">
      <c r="A8" s="61" t="s">
        <v>59</v>
      </c>
      <c r="B8" s="76">
        <v>0</v>
      </c>
      <c r="C8" s="76">
        <v>761070</v>
      </c>
      <c r="D8" s="75">
        <f t="shared" ref="D8:D13" si="0">SUM(B8:C8)</f>
        <v>761070</v>
      </c>
    </row>
    <row r="9" spans="1:4" ht="12.6" customHeight="1" x14ac:dyDescent="0.3">
      <c r="A9" s="61" t="s">
        <v>60</v>
      </c>
      <c r="B9" s="76">
        <v>891217</v>
      </c>
      <c r="C9" s="76">
        <v>0</v>
      </c>
      <c r="D9" s="75">
        <f t="shared" si="0"/>
        <v>891217</v>
      </c>
    </row>
    <row r="10" spans="1:4" ht="12.6" customHeight="1" x14ac:dyDescent="0.3">
      <c r="A10" s="57" t="s">
        <v>61</v>
      </c>
      <c r="B10" s="75">
        <v>1391223</v>
      </c>
      <c r="C10" s="75">
        <v>1712202</v>
      </c>
      <c r="D10" s="75">
        <f t="shared" si="0"/>
        <v>3103425</v>
      </c>
    </row>
    <row r="11" spans="1:4" ht="12.6" customHeight="1" x14ac:dyDescent="0.3">
      <c r="A11" s="61" t="s">
        <v>59</v>
      </c>
      <c r="B11" s="76">
        <v>0</v>
      </c>
      <c r="C11" s="76">
        <v>1115484</v>
      </c>
      <c r="D11" s="75">
        <f t="shared" si="0"/>
        <v>1115484</v>
      </c>
    </row>
    <row r="12" spans="1:4" ht="12.6" customHeight="1" x14ac:dyDescent="0.3">
      <c r="A12" s="61" t="s">
        <v>62</v>
      </c>
      <c r="B12" s="76"/>
      <c r="C12" s="76">
        <v>-766860</v>
      </c>
      <c r="D12" s="75">
        <f t="shared" si="0"/>
        <v>-766860</v>
      </c>
    </row>
    <row r="13" spans="1:4" ht="12.6" customHeight="1" x14ac:dyDescent="0.3">
      <c r="A13" s="61" t="s">
        <v>60</v>
      </c>
      <c r="B13" s="76">
        <v>3013838</v>
      </c>
      <c r="C13" s="76">
        <v>0</v>
      </c>
      <c r="D13" s="75">
        <f t="shared" si="0"/>
        <v>3013838</v>
      </c>
    </row>
    <row r="14" spans="1:4" ht="12.6" customHeight="1" x14ac:dyDescent="0.3">
      <c r="A14" s="57" t="s">
        <v>63</v>
      </c>
      <c r="B14" s="75">
        <v>4405061</v>
      </c>
      <c r="C14" s="75">
        <f>SUM(C10:C12)</f>
        <v>2060826</v>
      </c>
      <c r="D14" s="75">
        <f>SUM(B14:C14)</f>
        <v>6465887</v>
      </c>
    </row>
    <row r="15" spans="1:4" ht="12.6" customHeight="1" x14ac:dyDescent="0.3">
      <c r="A15" s="61" t="s">
        <v>64</v>
      </c>
      <c r="C15" s="76">
        <v>903581</v>
      </c>
      <c r="D15" s="75">
        <f>SUM(B15:C15)</f>
        <v>903581</v>
      </c>
    </row>
    <row r="16" spans="1:4" ht="12.6" customHeight="1" x14ac:dyDescent="0.3">
      <c r="A16" s="22" t="s">
        <v>74</v>
      </c>
      <c r="B16" s="75">
        <v>4405061</v>
      </c>
      <c r="C16" s="75">
        <f>SUM(C13:C15)</f>
        <v>2964407</v>
      </c>
      <c r="D16" s="75">
        <f t="shared" ref="D16" si="1">SUM(B16:C16)</f>
        <v>7369468</v>
      </c>
    </row>
    <row r="17" spans="1:4" ht="12.6" customHeight="1" x14ac:dyDescent="0.3">
      <c r="A17" s="22"/>
      <c r="B17" s="22"/>
      <c r="C17" s="23"/>
      <c r="D17" s="69"/>
    </row>
    <row r="18" spans="1:4" ht="12.6" customHeight="1" x14ac:dyDescent="0.3">
      <c r="A18" s="22"/>
      <c r="B18" s="22"/>
      <c r="C18" s="23"/>
      <c r="D18" s="69"/>
    </row>
    <row r="19" spans="1:4" ht="12.6" customHeight="1" x14ac:dyDescent="0.3">
      <c r="A19" s="22"/>
      <c r="B19" s="22"/>
      <c r="C19" s="23"/>
      <c r="D19" s="69"/>
    </row>
    <row r="20" spans="1:4" ht="12.6" customHeight="1" x14ac:dyDescent="0.3">
      <c r="A20" s="22" t="s">
        <v>54</v>
      </c>
      <c r="B20" s="22"/>
      <c r="D20" s="23" t="s">
        <v>55</v>
      </c>
    </row>
    <row r="21" spans="1:4" ht="12.6" customHeight="1" x14ac:dyDescent="0.3">
      <c r="A21" s="22"/>
      <c r="B21" s="22"/>
      <c r="D21" s="23"/>
    </row>
    <row r="22" spans="1:4" ht="12.6" customHeight="1" x14ac:dyDescent="0.3">
      <c r="A22" s="22"/>
      <c r="B22" s="22"/>
      <c r="D22" s="23"/>
    </row>
    <row r="23" spans="1:4" ht="12.6" customHeight="1" x14ac:dyDescent="0.3">
      <c r="A23" s="22" t="s">
        <v>66</v>
      </c>
      <c r="B23" s="22"/>
      <c r="D23" s="23" t="s">
        <v>67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2024-08-09T05:40:58Z</dcterms:modified>
</cp:coreProperties>
</file>