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Ф1" sheetId="1" r:id="rId1"/>
    <sheet name="Ф2" sheetId="2" r:id="rId2"/>
    <sheet name="Ф3" sheetId="3" r:id="rId3"/>
    <sheet name="Ф4" sheetId="4" r:id="rId4"/>
  </sheets>
  <definedNames/>
  <calcPr fullCalcOnLoad="1"/>
</workbook>
</file>

<file path=xl/sharedStrings.xml><?xml version="1.0" encoding="utf-8"?>
<sst xmlns="http://schemas.openxmlformats.org/spreadsheetml/2006/main" count="198" uniqueCount="130">
  <si>
    <t>Промежуточный сокращенныйотчет о финансовом положении</t>
  </si>
  <si>
    <t>(тыс.тенге)</t>
  </si>
  <si>
    <t>Примечания</t>
  </si>
  <si>
    <t>30 июня</t>
  </si>
  <si>
    <t>2021 года</t>
  </si>
  <si>
    <t xml:space="preserve">31 декабря </t>
  </si>
  <si>
    <t>(неаудировано)</t>
  </si>
  <si>
    <t xml:space="preserve">      (аудировано)</t>
  </si>
  <si>
    <t>АКТИВЫ</t>
  </si>
  <si>
    <t>Денежные средства</t>
  </si>
  <si>
    <t>Финансовые активы, оцениваемые по справедливой стоимости через прочий совокупный доход</t>
  </si>
  <si>
    <t>Прочие текущие активы</t>
  </si>
  <si>
    <t>Инвестиционная недвижимость</t>
  </si>
  <si>
    <t xml:space="preserve">Основные средства </t>
  </si>
  <si>
    <t>Нематериальные активы</t>
  </si>
  <si>
    <t>Отложенные налоговые активы</t>
  </si>
  <si>
    <t>Итого активы</t>
  </si>
  <si>
    <t>ОБЯЗАТЕЛЬСТВА</t>
  </si>
  <si>
    <t>Обязательства по операциям "РЕПО"</t>
  </si>
  <si>
    <t>Краткосрочная кредиторская задолженность</t>
  </si>
  <si>
    <t>Долгосрочные финансовые обязательства</t>
  </si>
  <si>
    <t>Оценочные обязательства</t>
  </si>
  <si>
    <t>Прочие текущие обязательства</t>
  </si>
  <si>
    <t>Итого обязательства</t>
  </si>
  <si>
    <t>КАПИТАЛ</t>
  </si>
  <si>
    <t>Уставный капитал</t>
  </si>
  <si>
    <t>Дополнительно оплаченный капитал</t>
  </si>
  <si>
    <t>Резерв переоценки финансовых активов, оцениваемых по справедливой стоимости через прочий совокупный доход</t>
  </si>
  <si>
    <t>Оценочный резерв под ожидаемые кредитные убытки по финансовым активам, оцениваемым по справедливой стоимости через прочий совокупный доход</t>
  </si>
  <si>
    <t>-</t>
  </si>
  <si>
    <t xml:space="preserve">Нераспределенная прибыль </t>
  </si>
  <si>
    <t>Итого капитал</t>
  </si>
  <si>
    <t>Всего капитал и обязательства</t>
  </si>
  <si>
    <t>Председатель Правления</t>
  </si>
  <si>
    <t>Пазылова Г. О.</t>
  </si>
  <si>
    <t>(фамилия, имя, отчество)</t>
  </si>
  <si>
    <t>Главный бухгалтер</t>
  </si>
  <si>
    <t>Меньшикова М. П.</t>
  </si>
  <si>
    <t xml:space="preserve">Товарищество с ограниченной ответственностью </t>
  </si>
  <si>
    <t>"Микрофинансовая организация "НИЕТ Кредит"</t>
  </si>
  <si>
    <t>(подпись)</t>
  </si>
  <si>
    <t>М П</t>
  </si>
  <si>
    <t>Промежуточный сокращенныйотчет о совокупном доходе</t>
  </si>
  <si>
    <t>(в тыс. тенге)</t>
  </si>
  <si>
    <t>Прибыль/(убыток) от купли-продажи ценных бумаг</t>
  </si>
  <si>
    <t>Прочие доходы</t>
  </si>
  <si>
    <t>Административные расходы</t>
  </si>
  <si>
    <t>Прибыль (убыток) до налогообложения</t>
  </si>
  <si>
    <t>Расходы по подоходному налогу</t>
  </si>
  <si>
    <t xml:space="preserve">Прибыль (убыток) после налогообложения </t>
  </si>
  <si>
    <t>Прочий совокупный доход</t>
  </si>
  <si>
    <t>Прочий совокупный доход, подлежащий реклассификации в составе прибыли или убытка в последующих периодах:</t>
  </si>
  <si>
    <t>Доходы/(расходы) по переоценке долговых финансовых активов, оцениваемых по справедливой стоимости через прочий совокупный доход</t>
  </si>
  <si>
    <t>Оценочный резервы под ожидаемые кредитные убытки по финансовым активам, оцениваемым по справедливой стоимости через прочий совокупный доход</t>
  </si>
  <si>
    <t>Чистый прочий совокупный доход/(убыток), подлежащий реклассификации в состав прибыли или убытка в последующих периодах</t>
  </si>
  <si>
    <t>Прочий совокупный доход, не подлежащий реклассификации в составе прибыли или убытка в последующих периодах:</t>
  </si>
  <si>
    <t>Доходы/(расходы) по переоценке долевых финансовых активов, оцениваемых по справедливой стоимости через прочий совокупный доход</t>
  </si>
  <si>
    <t>Чистый прочий совокупный доход/(убыток), не подлежащий реклассификации в состав прибыли или убытка в последующих периодах</t>
  </si>
  <si>
    <t>Прочий совокупный доход/(убыток) за год</t>
  </si>
  <si>
    <t>Итого совокупная прибыль/(убыток) за год</t>
  </si>
  <si>
    <t>Промежуточный сокращенныйотчет об изменениях в капитале</t>
  </si>
  <si>
    <t>Доплнительно оплаченный капитал</t>
  </si>
  <si>
    <t>Чистая прибыль за отчетный период</t>
  </si>
  <si>
    <t>Итого доход</t>
  </si>
  <si>
    <t>Нераспределенная прибыль/убыток</t>
  </si>
  <si>
    <t>тыс. тенге</t>
  </si>
  <si>
    <t>Промежуточный сокращенныйотчет о движении денежных средств</t>
  </si>
  <si>
    <t>Движение денежных средств от инвестиционной деятельности</t>
  </si>
  <si>
    <t>Получение дивидендов по финансовым активам, оцениваемым по справедливой стоимости через прочий совокупный доход</t>
  </si>
  <si>
    <t xml:space="preserve">Чистый приток/ (отток) денежных средств от инвестиционной деятельности </t>
  </si>
  <si>
    <t>Взнос уставного и дополнительного капитала</t>
  </si>
  <si>
    <t>за 6 месяцев, закончившихся</t>
  </si>
  <si>
    <t>На 1 января 2021 года</t>
  </si>
  <si>
    <t>за 6 месяцев,</t>
  </si>
  <si>
    <r>
      <t>(прямой</t>
    </r>
    <r>
      <rPr>
        <b/>
        <sz val="11"/>
        <color indexed="8"/>
        <rFont val="Times New Roman"/>
        <family val="1"/>
      </rPr>
      <t xml:space="preserve"> метод)</t>
    </r>
  </si>
  <si>
    <t>2022год</t>
  </si>
  <si>
    <t>2021 год</t>
  </si>
  <si>
    <t>Дата утверждения ФО к выпуску 15 июля 2022 г</t>
  </si>
  <si>
    <t>по состоянию на 30 июня 2022 г</t>
  </si>
  <si>
    <t>2022 года</t>
  </si>
  <si>
    <t>Выданные микрокредиты</t>
  </si>
  <si>
    <t>Краткосрочные финансовые обязательства</t>
  </si>
  <si>
    <t>Обязательства по аренде</t>
  </si>
  <si>
    <t>Отложенное налоговое обязательство</t>
  </si>
  <si>
    <t>Дата утверждения ФО к выпуску 15 июля  2022 г</t>
  </si>
  <si>
    <t>за 6 месяцев, закончившихся 30 июня 2022 года</t>
  </si>
  <si>
    <t>2022 год (неаудировано)</t>
  </si>
  <si>
    <t xml:space="preserve"> закончившихся 30 июня</t>
  </si>
  <si>
    <t>Процентные доходы</t>
  </si>
  <si>
    <t>Процентные расходы</t>
  </si>
  <si>
    <t>Прочие финансовые доходы/расходы</t>
  </si>
  <si>
    <t>Операционые расходы</t>
  </si>
  <si>
    <t>Прочие расходы</t>
  </si>
  <si>
    <t>Расходы по формированию резервов (провизий) по предоставленным займам</t>
  </si>
  <si>
    <t xml:space="preserve">На 30июня 2021 года </t>
  </si>
  <si>
    <t>На 1 января 2022 года</t>
  </si>
  <si>
    <t>На 30 июня 2022 года (неаудировано)</t>
  </si>
  <si>
    <t>Движение денежных средств от операционной деятельности</t>
  </si>
  <si>
    <t>Погашение микрокредитов клиентами</t>
  </si>
  <si>
    <t>Проценты полученные</t>
  </si>
  <si>
    <t>Пени и штрафы полученные</t>
  </si>
  <si>
    <t>Авансы полученные</t>
  </si>
  <si>
    <t>Прочие поступления</t>
  </si>
  <si>
    <t>Приток денежных средств от операционной деятельности</t>
  </si>
  <si>
    <t>Выдача микрокредитов</t>
  </si>
  <si>
    <t>Выплаты по заработной плате</t>
  </si>
  <si>
    <t>Платежи поставщикам за товары и услуги</t>
  </si>
  <si>
    <t>Платежи в бюджет</t>
  </si>
  <si>
    <t>Авансы выданные</t>
  </si>
  <si>
    <t>Прочие выплаты</t>
  </si>
  <si>
    <t>Отток денежных средств от операционной деятельности</t>
  </si>
  <si>
    <t xml:space="preserve">Приток/ (отток) денежных средств от операционной деятельности </t>
  </si>
  <si>
    <t>Реализация финансовых активов, оцениваемых по справедливой стоимости через прочий совокупный доход</t>
  </si>
  <si>
    <t>Приток денежных средств от инвестиционной деятельности</t>
  </si>
  <si>
    <t>Приобретение финансовых активов, оцениваемых по справедливой стоимости через прочий совокупный доход</t>
  </si>
  <si>
    <t>Приобретение основных средств и нематериальных активов</t>
  </si>
  <si>
    <t>Отток денежных средств от инвестиционной деятельности</t>
  </si>
  <si>
    <t>Движение денежных средств от финансовой деятельности</t>
  </si>
  <si>
    <t>Размещение ценных бумаг в операции «РЕПО»</t>
  </si>
  <si>
    <t>Облигации выпущенные</t>
  </si>
  <si>
    <t>Прочие финансовые поступления</t>
  </si>
  <si>
    <t>Приток денежных средств от финансовой деятельности</t>
  </si>
  <si>
    <t>Погашение операций «РЕПО»</t>
  </si>
  <si>
    <t>Выплата вознаграждения по облигациям выпущенным</t>
  </si>
  <si>
    <t>Прочий финансовый отток</t>
  </si>
  <si>
    <t>Отток денежных средств от финансовой деятельности</t>
  </si>
  <si>
    <t xml:space="preserve">Чистый приток/ (отток) денежных средств от финансовой деятельности </t>
  </si>
  <si>
    <t>Чистое увеличение / (уменьшение) денежных средств</t>
  </si>
  <si>
    <t>Денежные средства на начало года</t>
  </si>
  <si>
    <t>Денежные средства на конец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</si>
</sst>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_₸_-;\-* #,##0\ _₸_-;_-* &quot;-&quot;??\ _₸_-;_-@_-"/>
    <numFmt numFmtId="175" formatCode="_-* #,##0.0\ _₸_-;\-* #,##0.0\ _₸_-;_-* &quot;-&quot;??\ _₸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5"/>
      <color indexed="8"/>
      <name val="Arial"/>
      <family val="2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8"/>
      <color theme="1"/>
      <name val="Times New Roman"/>
      <family val="1"/>
    </font>
    <font>
      <u val="single"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5"/>
      <color theme="1"/>
      <name val="Arial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right" vertical="center" wrapText="1"/>
    </xf>
    <xf numFmtId="0" fontId="51" fillId="0" borderId="0" xfId="0" applyFont="1" applyAlignment="1">
      <alignment horizontal="right" vertical="center"/>
    </xf>
    <xf numFmtId="3" fontId="50" fillId="0" borderId="0" xfId="0" applyNumberFormat="1" applyFont="1" applyAlignment="1">
      <alignment horizontal="right" vertical="center" wrapTex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0" fillId="0" borderId="0" xfId="0" applyFont="1" applyAlignment="1">
      <alignment/>
    </xf>
    <xf numFmtId="0" fontId="57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right" vertical="center" wrapText="1"/>
    </xf>
    <xf numFmtId="3" fontId="61" fillId="0" borderId="0" xfId="0" applyNumberFormat="1" applyFont="1" applyAlignment="1">
      <alignment horizontal="right" vertical="center" wrapText="1"/>
    </xf>
    <xf numFmtId="0" fontId="62" fillId="0" borderId="0" xfId="0" applyFont="1" applyAlignment="1">
      <alignment horizontal="right" vertical="center" wrapText="1"/>
    </xf>
    <xf numFmtId="3" fontId="60" fillId="0" borderId="0" xfId="0" applyNumberFormat="1" applyFont="1" applyAlignment="1">
      <alignment horizontal="right" vertical="center" wrapText="1"/>
    </xf>
    <xf numFmtId="0" fontId="61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3" fontId="50" fillId="0" borderId="0" xfId="0" applyNumberFormat="1" applyFont="1" applyAlignment="1">
      <alignment horizontal="center" vertical="center" wrapText="1"/>
    </xf>
    <xf numFmtId="3" fontId="50" fillId="0" borderId="0" xfId="0" applyNumberFormat="1" applyFont="1" applyAlignment="1">
      <alignment vertical="center" wrapText="1"/>
    </xf>
    <xf numFmtId="0" fontId="63" fillId="0" borderId="0" xfId="0" applyFont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7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0" fillId="0" borderId="0" xfId="0" applyFont="1" applyAlignment="1">
      <alignment horizontal="right" vertical="center" wrapText="1"/>
    </xf>
    <xf numFmtId="0" fontId="52" fillId="0" borderId="0" xfId="0" applyFont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50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3" fontId="61" fillId="33" borderId="0" xfId="0" applyNumberFormat="1" applyFont="1" applyFill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3" fontId="50" fillId="0" borderId="0" xfId="0" applyNumberFormat="1" applyFont="1" applyAlignment="1">
      <alignment horizontal="center" vertical="center" wrapText="1"/>
    </xf>
    <xf numFmtId="3" fontId="50" fillId="33" borderId="0" xfId="0" applyNumberFormat="1" applyFont="1" applyFill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right" vertical="center" wrapText="1"/>
    </xf>
    <xf numFmtId="0" fontId="4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0" fillId="0" borderId="0" xfId="0" applyFont="1" applyFill="1" applyAlignment="1">
      <alignment horizontal="right" vertical="center" wrapText="1"/>
    </xf>
    <xf numFmtId="174" fontId="49" fillId="0" borderId="0" xfId="58" applyNumberFormat="1" applyFont="1" applyAlignment="1">
      <alignment vertical="center"/>
    </xf>
    <xf numFmtId="174" fontId="51" fillId="0" borderId="0" xfId="58" applyNumberFormat="1" applyFont="1" applyAlignment="1">
      <alignment vertical="center"/>
    </xf>
    <xf numFmtId="174" fontId="65" fillId="0" borderId="0" xfId="58" applyNumberFormat="1" applyFont="1" applyAlignment="1">
      <alignment vertical="center"/>
    </xf>
    <xf numFmtId="174" fontId="49" fillId="0" borderId="0" xfId="58" applyNumberFormat="1" applyFont="1" applyFill="1" applyAlignment="1">
      <alignment horizontal="right" vertical="center"/>
    </xf>
    <xf numFmtId="174" fontId="0" fillId="0" borderId="0" xfId="0" applyNumberFormat="1" applyAlignment="1">
      <alignment/>
    </xf>
    <xf numFmtId="174" fontId="65" fillId="0" borderId="0" xfId="58" applyNumberFormat="1" applyFont="1" applyFill="1" applyAlignment="1">
      <alignment horizontal="right" vertical="center"/>
    </xf>
    <xf numFmtId="0" fontId="50" fillId="0" borderId="0" xfId="0" applyFont="1" applyFill="1" applyAlignment="1">
      <alignment horizontal="right" vertical="center"/>
    </xf>
    <xf numFmtId="174" fontId="49" fillId="0" borderId="0" xfId="58" applyNumberFormat="1" applyFont="1" applyAlignment="1">
      <alignment horizontal="right" vertical="center"/>
    </xf>
    <xf numFmtId="174" fontId="51" fillId="0" borderId="0" xfId="58" applyNumberFormat="1" applyFont="1" applyAlignment="1">
      <alignment horizontal="right" vertical="center"/>
    </xf>
    <xf numFmtId="174" fontId="65" fillId="0" borderId="0" xfId="58" applyNumberFormat="1" applyFont="1" applyAlignment="1">
      <alignment horizontal="right" vertical="center"/>
    </xf>
    <xf numFmtId="37" fontId="50" fillId="0" borderId="0" xfId="58" applyNumberFormat="1" applyFont="1" applyAlignment="1">
      <alignment horizontal="center" vertical="center"/>
    </xf>
    <xf numFmtId="37" fontId="50" fillId="0" borderId="0" xfId="58" applyNumberFormat="1" applyFont="1" applyFill="1" applyAlignment="1">
      <alignment horizontal="center" vertical="center"/>
    </xf>
    <xf numFmtId="37" fontId="0" fillId="0" borderId="0" xfId="0" applyNumberFormat="1" applyAlignment="1">
      <alignment/>
    </xf>
    <xf numFmtId="174" fontId="0" fillId="0" borderId="0" xfId="58" applyNumberFormat="1" applyFont="1" applyAlignment="1">
      <alignment/>
    </xf>
    <xf numFmtId="0" fontId="64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0" fillId="0" borderId="0" xfId="0" applyFont="1" applyAlignment="1">
      <alignment horizontal="right" vertical="center" wrapText="1"/>
    </xf>
    <xf numFmtId="0" fontId="52" fillId="0" borderId="0" xfId="0" applyFont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6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65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37" fontId="50" fillId="0" borderId="0" xfId="58" applyNumberFormat="1" applyFont="1" applyFill="1" applyAlignment="1">
      <alignment horizontal="right" vertical="center" wrapText="1"/>
    </xf>
    <xf numFmtId="0" fontId="65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3" fontId="49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 horizontal="right" vertical="center"/>
    </xf>
    <xf numFmtId="0" fontId="65" fillId="0" borderId="0" xfId="0" applyFont="1" applyFill="1" applyAlignment="1">
      <alignment horizontal="right" vertical="center"/>
    </xf>
    <xf numFmtId="3" fontId="0" fillId="0" borderId="0" xfId="0" applyNumberFormat="1" applyAlignment="1">
      <alignment wrapText="1"/>
    </xf>
    <xf numFmtId="3" fontId="65" fillId="0" borderId="0" xfId="0" applyNumberFormat="1" applyFont="1" applyFill="1" applyAlignment="1">
      <alignment horizontal="right" vertical="center"/>
    </xf>
    <xf numFmtId="3" fontId="49" fillId="0" borderId="0" xfId="0" applyNumberFormat="1" applyFont="1" applyFill="1" applyAlignment="1">
      <alignment horizontal="right" vertical="center" wrapText="1"/>
    </xf>
    <xf numFmtId="0" fontId="49" fillId="0" borderId="0" xfId="0" applyFont="1" applyFill="1" applyAlignment="1">
      <alignment horizontal="right" vertical="center" wrapText="1"/>
    </xf>
    <xf numFmtId="3" fontId="40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53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174" fontId="0" fillId="0" borderId="0" xfId="58" applyNumberFormat="1" applyFont="1" applyFill="1" applyAlignment="1">
      <alignment/>
    </xf>
    <xf numFmtId="0" fontId="65" fillId="0" borderId="0" xfId="0" applyFont="1" applyFill="1" applyAlignment="1">
      <alignment horizontal="center" vertical="center"/>
    </xf>
    <xf numFmtId="3" fontId="65" fillId="0" borderId="0" xfId="0" applyNumberFormat="1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3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64.421875" style="0" customWidth="1"/>
    <col min="2" max="2" width="11.140625" style="0" bestFit="1" customWidth="1"/>
    <col min="3" max="4" width="14.28125" style="0" customWidth="1"/>
    <col min="5" max="5" width="9.421875" style="0" bestFit="1" customWidth="1"/>
    <col min="7" max="7" width="10.421875" style="0" bestFit="1" customWidth="1"/>
  </cols>
  <sheetData>
    <row r="2" ht="15.75">
      <c r="A2" s="18" t="s">
        <v>38</v>
      </c>
    </row>
    <row r="3" ht="15.75">
      <c r="A3" s="18" t="s">
        <v>39</v>
      </c>
    </row>
    <row r="4" ht="15">
      <c r="A4" s="2"/>
    </row>
    <row r="5" ht="15">
      <c r="A5" s="2"/>
    </row>
    <row r="6" spans="1:4" ht="18.75">
      <c r="A6" s="76" t="s">
        <v>0</v>
      </c>
      <c r="B6" s="76"/>
      <c r="C6" s="76"/>
      <c r="D6" s="76"/>
    </row>
    <row r="7" spans="1:4" ht="15.75">
      <c r="A7" s="77" t="s">
        <v>78</v>
      </c>
      <c r="B7" s="77"/>
      <c r="C7" s="77"/>
      <c r="D7" s="77"/>
    </row>
    <row r="8" ht="18.75">
      <c r="A8" s="42"/>
    </row>
    <row r="9" ht="15">
      <c r="A9" s="1" t="s">
        <v>1</v>
      </c>
    </row>
    <row r="10" ht="15">
      <c r="A10" s="2"/>
    </row>
    <row r="11" spans="1:4" ht="15">
      <c r="A11" s="78"/>
      <c r="B11" s="79" t="s">
        <v>2</v>
      </c>
      <c r="C11" s="3" t="s">
        <v>3</v>
      </c>
      <c r="D11" s="47" t="s">
        <v>5</v>
      </c>
    </row>
    <row r="12" spans="1:4" ht="15">
      <c r="A12" s="78"/>
      <c r="B12" s="79"/>
      <c r="C12" s="3" t="s">
        <v>79</v>
      </c>
      <c r="D12" s="47" t="s">
        <v>4</v>
      </c>
    </row>
    <row r="13" spans="1:4" ht="15">
      <c r="A13" s="5"/>
      <c r="B13" s="5"/>
      <c r="C13" s="3" t="s">
        <v>6</v>
      </c>
      <c r="D13" s="54" t="s">
        <v>7</v>
      </c>
    </row>
    <row r="14" spans="1:4" ht="15">
      <c r="A14" s="5" t="s">
        <v>8</v>
      </c>
      <c r="B14" s="46"/>
      <c r="C14" s="46"/>
      <c r="D14" s="57"/>
    </row>
    <row r="15" spans="1:4" ht="15">
      <c r="A15" s="20" t="s">
        <v>9</v>
      </c>
      <c r="B15" s="12">
        <v>3</v>
      </c>
      <c r="C15" s="62">
        <v>16558</v>
      </c>
      <c r="D15" s="62">
        <v>13876</v>
      </c>
    </row>
    <row r="16" spans="1:4" ht="30">
      <c r="A16" s="44" t="s">
        <v>10</v>
      </c>
      <c r="B16" s="45">
        <v>4</v>
      </c>
      <c r="C16" s="62">
        <v>136050</v>
      </c>
      <c r="D16" s="62">
        <v>194134</v>
      </c>
    </row>
    <row r="17" spans="1:4" ht="15">
      <c r="A17" s="44" t="s">
        <v>11</v>
      </c>
      <c r="B17" s="45">
        <v>6</v>
      </c>
      <c r="C17" s="62">
        <f>5282+115+217+1499</f>
        <v>7113</v>
      </c>
      <c r="D17" s="62">
        <v>8716</v>
      </c>
    </row>
    <row r="18" spans="1:4" ht="15">
      <c r="A18" s="44" t="s">
        <v>12</v>
      </c>
      <c r="B18" s="45">
        <v>7</v>
      </c>
      <c r="C18" s="63">
        <v>38817</v>
      </c>
      <c r="D18" s="63">
        <v>38817</v>
      </c>
    </row>
    <row r="19" spans="1:4" ht="15">
      <c r="A19" s="44" t="s">
        <v>80</v>
      </c>
      <c r="B19" s="45">
        <v>5</v>
      </c>
      <c r="C19" s="63">
        <v>375216</v>
      </c>
      <c r="D19" s="63">
        <f>122228+278374-1</f>
        <v>400601</v>
      </c>
    </row>
    <row r="20" spans="1:4" ht="15">
      <c r="A20" s="44" t="s">
        <v>13</v>
      </c>
      <c r="B20" s="45">
        <v>8</v>
      </c>
      <c r="C20" s="63">
        <v>16787</v>
      </c>
      <c r="D20" s="63">
        <f>3079+1197+11179</f>
        <v>15455</v>
      </c>
    </row>
    <row r="21" spans="1:4" ht="15">
      <c r="A21" s="44" t="s">
        <v>14</v>
      </c>
      <c r="B21" s="45">
        <v>8</v>
      </c>
      <c r="C21" s="63">
        <v>2280</v>
      </c>
      <c r="D21" s="63">
        <v>2561</v>
      </c>
    </row>
    <row r="22" spans="1:4" ht="15">
      <c r="A22" s="44" t="s">
        <v>15</v>
      </c>
      <c r="B22" s="45"/>
      <c r="C22" s="63"/>
      <c r="D22" s="63"/>
    </row>
    <row r="23" spans="1:4" ht="15.75">
      <c r="A23" s="17" t="s">
        <v>16</v>
      </c>
      <c r="B23" s="52"/>
      <c r="C23" s="64">
        <f>SUM(C15:C22)</f>
        <v>592821</v>
      </c>
      <c r="D23" s="64">
        <f>SUM(D15:D22)</f>
        <v>674160</v>
      </c>
    </row>
    <row r="24" spans="1:4" ht="15">
      <c r="A24" s="54"/>
      <c r="B24" s="52"/>
      <c r="C24" s="3"/>
      <c r="D24" s="47"/>
    </row>
    <row r="25" spans="1:4" ht="15">
      <c r="A25" s="54" t="s">
        <v>17</v>
      </c>
      <c r="B25" s="52"/>
      <c r="C25" s="10"/>
      <c r="D25" s="58"/>
    </row>
    <row r="26" spans="1:4" ht="15">
      <c r="A26" s="44" t="s">
        <v>18</v>
      </c>
      <c r="B26" s="45">
        <v>9</v>
      </c>
      <c r="C26" s="65">
        <v>21487</v>
      </c>
      <c r="D26" s="65">
        <v>26028</v>
      </c>
    </row>
    <row r="27" spans="1:4" ht="15">
      <c r="A27" s="44" t="s">
        <v>19</v>
      </c>
      <c r="B27" s="45">
        <v>10</v>
      </c>
      <c r="C27" s="65">
        <v>61</v>
      </c>
      <c r="D27" s="65">
        <v>313</v>
      </c>
    </row>
    <row r="28" spans="1:4" ht="15">
      <c r="A28" s="44" t="s">
        <v>81</v>
      </c>
      <c r="B28" s="45">
        <v>14</v>
      </c>
      <c r="C28" s="65">
        <v>1718</v>
      </c>
      <c r="D28" s="65">
        <v>1787</v>
      </c>
    </row>
    <row r="29" spans="1:4" ht="15">
      <c r="A29" s="44" t="s">
        <v>20</v>
      </c>
      <c r="B29" s="45">
        <v>14</v>
      </c>
      <c r="C29" s="65">
        <v>339439</v>
      </c>
      <c r="D29" s="65">
        <v>353494</v>
      </c>
    </row>
    <row r="30" spans="1:7" ht="15">
      <c r="A30" s="44" t="s">
        <v>82</v>
      </c>
      <c r="B30" s="45">
        <v>13</v>
      </c>
      <c r="C30" s="65">
        <v>10373</v>
      </c>
      <c r="D30" s="65">
        <f>8302+3152</f>
        <v>11454</v>
      </c>
      <c r="G30" s="66"/>
    </row>
    <row r="31" spans="1:4" ht="15">
      <c r="A31" s="44" t="s">
        <v>21</v>
      </c>
      <c r="B31" s="45">
        <v>11</v>
      </c>
      <c r="C31" s="65">
        <v>2947</v>
      </c>
      <c r="D31" s="65">
        <v>1301</v>
      </c>
    </row>
    <row r="32" spans="1:4" ht="15">
      <c r="A32" s="44" t="s">
        <v>22</v>
      </c>
      <c r="B32" s="45">
        <v>12</v>
      </c>
      <c r="C32" s="65">
        <v>2499</v>
      </c>
      <c r="D32" s="65">
        <v>489</v>
      </c>
    </row>
    <row r="33" spans="1:4" ht="15">
      <c r="A33" s="44" t="s">
        <v>83</v>
      </c>
      <c r="B33" s="45">
        <v>23</v>
      </c>
      <c r="C33" s="65">
        <v>1271</v>
      </c>
      <c r="D33" s="65">
        <v>1271</v>
      </c>
    </row>
    <row r="34" spans="1:7" ht="15.75">
      <c r="A34" s="17" t="s">
        <v>23</v>
      </c>
      <c r="B34" s="45"/>
      <c r="C34" s="67">
        <f>SUM(C26:C33)</f>
        <v>379795</v>
      </c>
      <c r="D34" s="67">
        <f>SUM(D26:D33)</f>
        <v>396137</v>
      </c>
      <c r="G34" s="66"/>
    </row>
    <row r="35" spans="1:4" ht="15">
      <c r="A35" s="54"/>
      <c r="B35" s="52"/>
      <c r="C35" s="68"/>
      <c r="D35" s="61"/>
    </row>
    <row r="36" spans="1:4" ht="15">
      <c r="A36" s="54" t="s">
        <v>24</v>
      </c>
      <c r="B36" s="45"/>
      <c r="C36" s="10"/>
      <c r="D36" s="58"/>
    </row>
    <row r="37" spans="1:4" ht="15">
      <c r="A37" s="44" t="s">
        <v>25</v>
      </c>
      <c r="B37" s="45">
        <v>15</v>
      </c>
      <c r="C37" s="69">
        <v>100000</v>
      </c>
      <c r="D37" s="69">
        <v>100000</v>
      </c>
    </row>
    <row r="38" spans="1:4" ht="15">
      <c r="A38" s="44" t="s">
        <v>26</v>
      </c>
      <c r="B38" s="45">
        <v>15</v>
      </c>
      <c r="C38" s="69">
        <v>63000</v>
      </c>
      <c r="D38" s="69">
        <v>63000</v>
      </c>
    </row>
    <row r="39" spans="1:4" ht="41.25" customHeight="1">
      <c r="A39" s="44" t="s">
        <v>27</v>
      </c>
      <c r="B39" s="45"/>
      <c r="C39" s="69">
        <v>19934</v>
      </c>
      <c r="D39" s="69">
        <v>78014</v>
      </c>
    </row>
    <row r="40" spans="1:4" ht="45">
      <c r="A40" s="44" t="s">
        <v>28</v>
      </c>
      <c r="B40" s="45"/>
      <c r="C40" s="70">
        <v>621</v>
      </c>
      <c r="D40" s="70">
        <v>654</v>
      </c>
    </row>
    <row r="41" spans="1:5" ht="15">
      <c r="A41" s="44" t="s">
        <v>30</v>
      </c>
      <c r="B41" s="45"/>
      <c r="C41" s="70">
        <v>29471</v>
      </c>
      <c r="D41" s="70">
        <v>36355</v>
      </c>
      <c r="E41" s="66"/>
    </row>
    <row r="42" spans="1:4" ht="15.75">
      <c r="A42" s="17"/>
      <c r="B42" s="52"/>
      <c r="C42" s="69"/>
      <c r="D42" s="69"/>
    </row>
    <row r="43" spans="1:4" ht="15.75">
      <c r="A43" s="17" t="s">
        <v>31</v>
      </c>
      <c r="B43" s="52"/>
      <c r="C43" s="71">
        <f>SUM(C37:C42)</f>
        <v>213026</v>
      </c>
      <c r="D43" s="71">
        <f>SUM(D37:D42)</f>
        <v>278023</v>
      </c>
    </row>
    <row r="44" spans="1:8" ht="15.75">
      <c r="A44" s="17" t="s">
        <v>32</v>
      </c>
      <c r="B44" s="52"/>
      <c r="C44" s="71">
        <f>C34+C43</f>
        <v>592821</v>
      </c>
      <c r="D44" s="71">
        <f>D34+D43</f>
        <v>674160</v>
      </c>
      <c r="H44" s="66"/>
    </row>
    <row r="45" ht="15">
      <c r="A45" s="2"/>
    </row>
    <row r="46" ht="15">
      <c r="A46" s="2"/>
    </row>
    <row r="47" spans="1:6" ht="15.75" thickBot="1">
      <c r="A47" s="13" t="s">
        <v>33</v>
      </c>
      <c r="B47" s="13"/>
      <c r="C47" s="19"/>
      <c r="D47" s="14" t="s">
        <v>34</v>
      </c>
      <c r="E47" s="19"/>
      <c r="F47" s="14"/>
    </row>
    <row r="48" spans="1:6" ht="15">
      <c r="A48" s="19"/>
      <c r="B48" s="19"/>
      <c r="C48" s="19"/>
      <c r="D48" s="15" t="s">
        <v>35</v>
      </c>
      <c r="E48" s="19"/>
      <c r="F48" s="15" t="s">
        <v>40</v>
      </c>
    </row>
    <row r="49" spans="1:6" ht="15.75" thickBot="1">
      <c r="A49" s="13" t="s">
        <v>36</v>
      </c>
      <c r="B49" s="13"/>
      <c r="C49" s="13"/>
      <c r="D49" s="14" t="s">
        <v>37</v>
      </c>
      <c r="E49" s="19"/>
      <c r="F49" s="14"/>
    </row>
    <row r="50" spans="1:6" ht="15">
      <c r="A50" s="19"/>
      <c r="C50" s="19"/>
      <c r="D50" s="15" t="s">
        <v>35</v>
      </c>
      <c r="E50" s="19"/>
      <c r="F50" s="15" t="s">
        <v>40</v>
      </c>
    </row>
    <row r="51" spans="1:2" ht="15">
      <c r="A51" s="2"/>
      <c r="B51" s="48" t="s">
        <v>41</v>
      </c>
    </row>
    <row r="52" ht="15">
      <c r="A52" s="2"/>
    </row>
    <row r="53" ht="15">
      <c r="A53" s="16" t="s">
        <v>84</v>
      </c>
    </row>
  </sheetData>
  <sheetProtection/>
  <mergeCells count="4">
    <mergeCell ref="A6:D6"/>
    <mergeCell ref="A7:D7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1">
      <selection activeCell="G37" sqref="G37"/>
    </sheetView>
  </sheetViews>
  <sheetFormatPr defaultColWidth="9.140625" defaultRowHeight="15"/>
  <cols>
    <col min="1" max="1" width="64.57421875" style="0" customWidth="1"/>
    <col min="2" max="2" width="13.140625" style="0" customWidth="1"/>
    <col min="3" max="4" width="16.57421875" style="0" customWidth="1"/>
  </cols>
  <sheetData>
    <row r="2" ht="15.75">
      <c r="A2" s="18" t="s">
        <v>38</v>
      </c>
    </row>
    <row r="3" ht="15.75">
      <c r="A3" s="18" t="s">
        <v>39</v>
      </c>
    </row>
    <row r="4" ht="15">
      <c r="A4" s="2"/>
    </row>
    <row r="5" ht="15">
      <c r="A5" s="2"/>
    </row>
    <row r="6" ht="15">
      <c r="A6" s="2"/>
    </row>
    <row r="7" spans="1:9" ht="18.75">
      <c r="A7" s="76" t="s">
        <v>42</v>
      </c>
      <c r="B7" s="76"/>
      <c r="C7" s="76"/>
      <c r="D7" s="76"/>
      <c r="E7" s="76"/>
      <c r="F7" s="76"/>
      <c r="G7" s="76"/>
      <c r="H7" s="76"/>
      <c r="I7" s="76"/>
    </row>
    <row r="8" spans="1:9" ht="15">
      <c r="A8" s="82" t="s">
        <v>85</v>
      </c>
      <c r="B8" s="82"/>
      <c r="C8" s="82"/>
      <c r="D8" s="82"/>
      <c r="E8" s="82"/>
      <c r="F8" s="82"/>
      <c r="G8" s="82"/>
      <c r="H8" s="82"/>
      <c r="I8" s="82"/>
    </row>
    <row r="9" ht="18.75">
      <c r="A9" s="42"/>
    </row>
    <row r="10" ht="15">
      <c r="A10" s="10" t="s">
        <v>43</v>
      </c>
    </row>
    <row r="11" spans="1:4" ht="15">
      <c r="A11" s="80"/>
      <c r="B11" s="78"/>
      <c r="C11" s="79" t="s">
        <v>73</v>
      </c>
      <c r="D11" s="79"/>
    </row>
    <row r="12" spans="1:4" ht="15">
      <c r="A12" s="80"/>
      <c r="B12" s="78"/>
      <c r="C12" s="79" t="s">
        <v>87</v>
      </c>
      <c r="D12" s="79"/>
    </row>
    <row r="13" spans="1:4" ht="15">
      <c r="A13" s="80"/>
      <c r="B13" s="79" t="s">
        <v>2</v>
      </c>
      <c r="C13" s="81" t="s">
        <v>86</v>
      </c>
      <c r="D13" s="47" t="s">
        <v>76</v>
      </c>
    </row>
    <row r="14" spans="1:4" ht="15">
      <c r="A14" s="80"/>
      <c r="B14" s="79"/>
      <c r="C14" s="81"/>
      <c r="D14" s="52" t="s">
        <v>6</v>
      </c>
    </row>
    <row r="15" spans="1:4" ht="15">
      <c r="A15" s="46"/>
      <c r="B15" s="12"/>
      <c r="C15" s="12"/>
      <c r="D15" s="58"/>
    </row>
    <row r="16" spans="1:4" ht="15" hidden="1">
      <c r="A16" s="57" t="s">
        <v>44</v>
      </c>
      <c r="B16" s="12"/>
      <c r="C16" s="72"/>
      <c r="D16" s="72"/>
    </row>
    <row r="17" spans="1:4" ht="15">
      <c r="A17" s="57" t="s">
        <v>88</v>
      </c>
      <c r="B17" s="12">
        <v>16</v>
      </c>
      <c r="C17" s="73">
        <v>78860</v>
      </c>
      <c r="D17" s="73">
        <v>5762</v>
      </c>
    </row>
    <row r="18" spans="1:4" ht="15">
      <c r="A18" s="57" t="s">
        <v>89</v>
      </c>
      <c r="B18" s="12">
        <v>17</v>
      </c>
      <c r="C18" s="73">
        <v>-24653</v>
      </c>
      <c r="D18" s="73">
        <v>-437</v>
      </c>
    </row>
    <row r="19" spans="1:4" ht="15">
      <c r="A19" s="57" t="s">
        <v>90</v>
      </c>
      <c r="B19" s="12">
        <v>19</v>
      </c>
      <c r="C19" s="73">
        <v>-4036</v>
      </c>
      <c r="D19" s="72">
        <v>13484</v>
      </c>
    </row>
    <row r="20" spans="1:4" ht="15">
      <c r="A20" s="57" t="s">
        <v>45</v>
      </c>
      <c r="B20" s="12">
        <v>21</v>
      </c>
      <c r="C20" s="73">
        <v>1659</v>
      </c>
      <c r="D20" s="72">
        <v>5188</v>
      </c>
    </row>
    <row r="21" spans="1:4" ht="15">
      <c r="A21" s="57" t="s">
        <v>91</v>
      </c>
      <c r="B21" s="12">
        <v>18</v>
      </c>
      <c r="C21" s="73">
        <v>-26072</v>
      </c>
      <c r="D21" s="72"/>
    </row>
    <row r="22" spans="1:4" ht="15">
      <c r="A22" s="57" t="s">
        <v>46</v>
      </c>
      <c r="B22" s="12">
        <v>20</v>
      </c>
      <c r="C22" s="73">
        <v>-20569</v>
      </c>
      <c r="D22" s="72">
        <v>-17203</v>
      </c>
    </row>
    <row r="23" spans="1:4" ht="15">
      <c r="A23" s="57" t="s">
        <v>92</v>
      </c>
      <c r="B23" s="12">
        <v>22</v>
      </c>
      <c r="C23" s="72">
        <v>-217</v>
      </c>
      <c r="D23" s="72">
        <v>-63</v>
      </c>
    </row>
    <row r="24" spans="1:4" ht="18" customHeight="1">
      <c r="A24" s="57" t="s">
        <v>93</v>
      </c>
      <c r="B24" s="12">
        <v>5</v>
      </c>
      <c r="C24" s="72">
        <v>-11856</v>
      </c>
      <c r="D24" s="72"/>
    </row>
    <row r="25" spans="1:7" ht="15">
      <c r="A25" s="54" t="s">
        <v>47</v>
      </c>
      <c r="B25" s="43"/>
      <c r="C25" s="72">
        <f>C17+C18+C19+C20+C21+C22+C24+C23</f>
        <v>-6884</v>
      </c>
      <c r="D25" s="72">
        <f>D17+D19+D20+D22+D23+D18</f>
        <v>6731</v>
      </c>
      <c r="F25" s="74"/>
      <c r="G25" s="74"/>
    </row>
    <row r="26" spans="1:4" ht="15">
      <c r="A26" s="57" t="s">
        <v>48</v>
      </c>
      <c r="B26" s="12"/>
      <c r="C26" s="72"/>
      <c r="D26" s="72"/>
    </row>
    <row r="27" spans="1:6" ht="15">
      <c r="A27" s="54" t="s">
        <v>49</v>
      </c>
      <c r="B27" s="43"/>
      <c r="C27" s="72">
        <f>C25-C26</f>
        <v>-6884</v>
      </c>
      <c r="D27" s="72">
        <f>D25-D26</f>
        <v>6731</v>
      </c>
      <c r="F27" s="74"/>
    </row>
    <row r="28" spans="1:4" ht="15">
      <c r="A28" s="54" t="s">
        <v>50</v>
      </c>
      <c r="B28" s="43"/>
      <c r="C28" s="72"/>
      <c r="D28" s="72"/>
    </row>
    <row r="29" spans="1:4" ht="27">
      <c r="A29" s="24" t="s">
        <v>51</v>
      </c>
      <c r="B29" s="12"/>
      <c r="C29" s="72"/>
      <c r="D29" s="72"/>
    </row>
    <row r="30" spans="1:4" ht="25.5">
      <c r="A30" s="57" t="s">
        <v>52</v>
      </c>
      <c r="B30" s="12"/>
      <c r="C30" s="73">
        <v>-252</v>
      </c>
      <c r="D30" s="73">
        <v>-1322</v>
      </c>
    </row>
    <row r="31" spans="1:4" ht="38.25">
      <c r="A31" s="57" t="s">
        <v>53</v>
      </c>
      <c r="B31" s="12"/>
      <c r="C31" s="73">
        <v>-34</v>
      </c>
      <c r="D31" s="73">
        <v>-3944</v>
      </c>
    </row>
    <row r="32" spans="1:4" ht="25.5">
      <c r="A32" s="54" t="s">
        <v>54</v>
      </c>
      <c r="B32" s="43"/>
      <c r="C32" s="73">
        <f>C31+C30</f>
        <v>-286</v>
      </c>
      <c r="D32" s="73">
        <f>D31+D30</f>
        <v>-5266</v>
      </c>
    </row>
    <row r="33" spans="1:4" ht="27">
      <c r="A33" s="24" t="s">
        <v>55</v>
      </c>
      <c r="B33" s="12"/>
      <c r="C33" s="73"/>
      <c r="D33" s="73"/>
    </row>
    <row r="34" spans="1:4" ht="25.5">
      <c r="A34" s="57" t="s">
        <v>56</v>
      </c>
      <c r="B34" s="12"/>
      <c r="C34" s="73">
        <v>-57827</v>
      </c>
      <c r="D34" s="73">
        <v>38245</v>
      </c>
    </row>
    <row r="35" spans="1:4" ht="25.5">
      <c r="A35" s="54" t="s">
        <v>57</v>
      </c>
      <c r="B35" s="12"/>
      <c r="C35" s="73">
        <f>C34</f>
        <v>-57827</v>
      </c>
      <c r="D35" s="73">
        <f>D34</f>
        <v>38245</v>
      </c>
    </row>
    <row r="36" spans="1:4" ht="15">
      <c r="A36" s="54" t="s">
        <v>58</v>
      </c>
      <c r="B36" s="12"/>
      <c r="C36" s="73">
        <f>C32+C35</f>
        <v>-58113</v>
      </c>
      <c r="D36" s="73">
        <f>D32+D35</f>
        <v>32979</v>
      </c>
    </row>
    <row r="37" spans="1:4" ht="15">
      <c r="A37" s="54" t="s">
        <v>59</v>
      </c>
      <c r="B37" s="12"/>
      <c r="C37" s="73">
        <f>C27+C36</f>
        <v>-64997</v>
      </c>
      <c r="D37" s="73">
        <f>D27+D36</f>
        <v>39710</v>
      </c>
    </row>
    <row r="38" spans="1:4" ht="15">
      <c r="A38" s="49"/>
      <c r="C38" s="109"/>
      <c r="D38" s="109"/>
    </row>
    <row r="39" spans="1:4" ht="15">
      <c r="A39" s="2"/>
      <c r="C39" s="75"/>
      <c r="D39" s="75"/>
    </row>
    <row r="40" ht="15">
      <c r="A40" s="2"/>
    </row>
    <row r="41" ht="15">
      <c r="A41" s="2"/>
    </row>
    <row r="42" ht="15">
      <c r="A42" s="2"/>
    </row>
    <row r="43" spans="1:6" ht="15.75" thickBot="1">
      <c r="A43" s="13" t="s">
        <v>33</v>
      </c>
      <c r="B43" s="19"/>
      <c r="C43" s="14" t="s">
        <v>34</v>
      </c>
      <c r="D43" s="19"/>
      <c r="E43" s="14"/>
      <c r="F43" s="19"/>
    </row>
    <row r="44" spans="1:6" ht="15">
      <c r="A44" s="19"/>
      <c r="B44" s="19"/>
      <c r="C44" s="15" t="s">
        <v>35</v>
      </c>
      <c r="D44" s="19"/>
      <c r="E44" s="15" t="s">
        <v>40</v>
      </c>
      <c r="F44" s="19"/>
    </row>
    <row r="45" spans="1:6" ht="15.75" thickBot="1">
      <c r="A45" s="13" t="s">
        <v>36</v>
      </c>
      <c r="B45" s="13"/>
      <c r="C45" s="14" t="s">
        <v>37</v>
      </c>
      <c r="D45" s="19"/>
      <c r="E45" s="14"/>
      <c r="F45" s="13"/>
    </row>
    <row r="46" spans="1:6" ht="15">
      <c r="A46" s="19"/>
      <c r="B46" s="19"/>
      <c r="C46" s="15" t="s">
        <v>35</v>
      </c>
      <c r="D46" s="19"/>
      <c r="E46" s="15" t="s">
        <v>40</v>
      </c>
      <c r="F46" s="19"/>
    </row>
    <row r="47" ht="15">
      <c r="A47" s="2"/>
    </row>
    <row r="48" spans="1:2" ht="15">
      <c r="A48" s="2"/>
      <c r="B48" s="48" t="s">
        <v>41</v>
      </c>
    </row>
    <row r="49" ht="15">
      <c r="A49" s="2"/>
    </row>
    <row r="50" ht="15">
      <c r="A50" s="2"/>
    </row>
    <row r="51" ht="15">
      <c r="A51" s="16" t="s">
        <v>77</v>
      </c>
    </row>
  </sheetData>
  <sheetProtection/>
  <mergeCells count="9">
    <mergeCell ref="A13:A14"/>
    <mergeCell ref="B13:B14"/>
    <mergeCell ref="C13:C14"/>
    <mergeCell ref="A7:I7"/>
    <mergeCell ref="A8:I8"/>
    <mergeCell ref="A11:A12"/>
    <mergeCell ref="B11:B12"/>
    <mergeCell ref="C11:D11"/>
    <mergeCell ref="C12:D1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0">
      <selection activeCell="E13" sqref="E13:F13"/>
    </sheetView>
  </sheetViews>
  <sheetFormatPr defaultColWidth="9.140625" defaultRowHeight="15"/>
  <cols>
    <col min="1" max="1" width="47.140625" style="0" customWidth="1"/>
    <col min="3" max="3" width="7.28125" style="0" customWidth="1"/>
    <col min="4" max="4" width="13.57421875" style="0" customWidth="1"/>
    <col min="5" max="5" width="19.421875" style="0" customWidth="1"/>
    <col min="6" max="6" width="19.8515625" style="0" customWidth="1"/>
    <col min="7" max="7" width="14.57421875" style="0" customWidth="1"/>
    <col min="8" max="8" width="13.140625" style="0" customWidth="1"/>
  </cols>
  <sheetData>
    <row r="1" ht="15.75">
      <c r="A1" s="18" t="s">
        <v>38</v>
      </c>
    </row>
    <row r="2" ht="15.75">
      <c r="A2" s="18" t="s">
        <v>39</v>
      </c>
    </row>
    <row r="4" spans="1:7" ht="18.75">
      <c r="A4" s="76" t="s">
        <v>60</v>
      </c>
      <c r="B4" s="76"/>
      <c r="C4" s="76"/>
      <c r="D4" s="76"/>
      <c r="E4" s="76"/>
      <c r="F4" s="76"/>
      <c r="G4" s="76"/>
    </row>
    <row r="5" spans="1:7" ht="15">
      <c r="A5" s="82" t="s">
        <v>85</v>
      </c>
      <c r="B5" s="82"/>
      <c r="C5" s="82"/>
      <c r="D5" s="82"/>
      <c r="E5" s="82"/>
      <c r="F5" s="82"/>
      <c r="G5" s="82"/>
    </row>
    <row r="6" ht="15">
      <c r="A6" s="21"/>
    </row>
    <row r="7" ht="15">
      <c r="A7" s="25"/>
    </row>
    <row r="8" spans="1:9" ht="15">
      <c r="A8" s="80"/>
      <c r="B8" s="80"/>
      <c r="C8" s="78"/>
      <c r="D8" s="78"/>
      <c r="E8" s="78"/>
      <c r="F8" s="78"/>
      <c r="G8" t="s">
        <v>65</v>
      </c>
      <c r="H8" s="23"/>
      <c r="I8" s="23"/>
    </row>
    <row r="9" spans="1:9" ht="42" customHeight="1">
      <c r="A9" s="85"/>
      <c r="B9" s="84" t="s">
        <v>25</v>
      </c>
      <c r="C9" s="84"/>
      <c r="D9" s="84" t="s">
        <v>61</v>
      </c>
      <c r="E9" s="86" t="s">
        <v>27</v>
      </c>
      <c r="F9" s="86" t="s">
        <v>28</v>
      </c>
      <c r="G9" s="84" t="s">
        <v>64</v>
      </c>
      <c r="H9" s="84" t="s">
        <v>31</v>
      </c>
      <c r="I9" s="83"/>
    </row>
    <row r="10" spans="1:9" ht="36.75" customHeight="1">
      <c r="A10" s="85"/>
      <c r="B10" s="84"/>
      <c r="C10" s="84"/>
      <c r="D10" s="84"/>
      <c r="E10" s="86"/>
      <c r="F10" s="86"/>
      <c r="G10" s="84"/>
      <c r="H10" s="84"/>
      <c r="I10" s="83"/>
    </row>
    <row r="11" spans="1:9" ht="54" customHeight="1">
      <c r="A11" s="85"/>
      <c r="B11" s="84"/>
      <c r="C11" s="84"/>
      <c r="D11" s="84"/>
      <c r="E11" s="86"/>
      <c r="F11" s="86"/>
      <c r="G11" s="84"/>
      <c r="H11" s="84"/>
      <c r="I11" s="83"/>
    </row>
    <row r="12" spans="1:9" ht="15">
      <c r="A12" s="32" t="s">
        <v>72</v>
      </c>
      <c r="B12" s="55">
        <v>100000</v>
      </c>
      <c r="D12" s="50">
        <v>4600</v>
      </c>
      <c r="E12" s="29">
        <v>11428</v>
      </c>
      <c r="F12" s="29">
        <v>3944</v>
      </c>
      <c r="G12" s="11">
        <v>20981</v>
      </c>
      <c r="H12" s="29">
        <v>140953</v>
      </c>
      <c r="I12" s="7"/>
    </row>
    <row r="13" spans="1:9" ht="15">
      <c r="A13" s="8" t="s">
        <v>62</v>
      </c>
      <c r="B13" s="55" t="s">
        <v>29</v>
      </c>
      <c r="D13" s="51">
        <v>18400</v>
      </c>
      <c r="E13" s="27">
        <v>36923</v>
      </c>
      <c r="F13" s="27">
        <v>-3944</v>
      </c>
      <c r="G13" s="29">
        <v>6731</v>
      </c>
      <c r="H13" s="27">
        <v>58110</v>
      </c>
      <c r="I13" s="7"/>
    </row>
    <row r="14" spans="1:9" ht="15">
      <c r="A14" s="8" t="s">
        <v>50</v>
      </c>
      <c r="B14" s="55" t="s">
        <v>29</v>
      </c>
      <c r="D14" s="51" t="s">
        <v>29</v>
      </c>
      <c r="E14" s="30" t="s">
        <v>29</v>
      </c>
      <c r="F14" s="9"/>
      <c r="G14" s="47" t="s">
        <v>29</v>
      </c>
      <c r="H14" s="47" t="s">
        <v>29</v>
      </c>
      <c r="I14" s="7"/>
    </row>
    <row r="15" spans="1:9" ht="15">
      <c r="A15" s="6" t="s">
        <v>63</v>
      </c>
      <c r="B15" s="55" t="s">
        <v>29</v>
      </c>
      <c r="D15" s="50">
        <v>18400</v>
      </c>
      <c r="E15" s="29">
        <v>36923</v>
      </c>
      <c r="F15" s="9"/>
      <c r="G15" s="11">
        <v>6731</v>
      </c>
      <c r="H15" s="11">
        <v>58110</v>
      </c>
      <c r="I15" s="7"/>
    </row>
    <row r="16" spans="1:9" ht="15">
      <c r="A16" s="6" t="s">
        <v>94</v>
      </c>
      <c r="B16" s="55">
        <v>100000</v>
      </c>
      <c r="D16" s="50">
        <f>D12+D15</f>
        <v>23000</v>
      </c>
      <c r="E16" s="29">
        <v>48351</v>
      </c>
      <c r="F16" s="54">
        <v>0</v>
      </c>
      <c r="G16" s="11">
        <v>27712</v>
      </c>
      <c r="H16" s="11">
        <v>199063</v>
      </c>
      <c r="I16" s="83"/>
    </row>
    <row r="17" spans="1:9" ht="15">
      <c r="A17" s="6" t="s">
        <v>6</v>
      </c>
      <c r="B17" s="40"/>
      <c r="D17" s="50"/>
      <c r="E17" s="9"/>
      <c r="F17" s="54"/>
      <c r="G17" s="9"/>
      <c r="H17" s="9"/>
      <c r="I17" s="83"/>
    </row>
    <row r="18" spans="1:9" ht="15">
      <c r="A18" s="8"/>
      <c r="B18" s="22"/>
      <c r="D18" s="51"/>
      <c r="F18" s="9"/>
      <c r="I18" s="7"/>
    </row>
    <row r="19" spans="1:9" ht="15">
      <c r="A19" s="32" t="s">
        <v>95</v>
      </c>
      <c r="B19" s="39">
        <v>100000</v>
      </c>
      <c r="D19" s="55">
        <v>63000</v>
      </c>
      <c r="E19" s="29">
        <f>78014+654</f>
        <v>78668</v>
      </c>
      <c r="F19" s="29"/>
      <c r="G19" s="11">
        <v>36355</v>
      </c>
      <c r="H19" s="29">
        <f>SUM(B19:G19)</f>
        <v>278023</v>
      </c>
      <c r="I19" s="7"/>
    </row>
    <row r="20" spans="1:9" ht="15">
      <c r="A20" s="8" t="s">
        <v>62</v>
      </c>
      <c r="B20" s="22" t="s">
        <v>29</v>
      </c>
      <c r="D20" s="53"/>
      <c r="E20" s="27">
        <f>-E19+20555</f>
        <v>-58113</v>
      </c>
      <c r="F20" s="27"/>
      <c r="G20" s="29">
        <f>-G19+29471</f>
        <v>-6884</v>
      </c>
      <c r="H20" s="29">
        <f>SUM(B20:G20)</f>
        <v>-64997</v>
      </c>
      <c r="I20" s="7"/>
    </row>
    <row r="21" spans="1:9" ht="15">
      <c r="A21" s="8" t="s">
        <v>50</v>
      </c>
      <c r="B21" s="23" t="s">
        <v>29</v>
      </c>
      <c r="D21" s="52" t="s">
        <v>29</v>
      </c>
      <c r="E21" s="30" t="s">
        <v>29</v>
      </c>
      <c r="F21" s="4"/>
      <c r="G21" s="4" t="s">
        <v>29</v>
      </c>
      <c r="H21" s="4" t="s">
        <v>29</v>
      </c>
      <c r="I21" s="7"/>
    </row>
    <row r="22" spans="1:9" ht="15">
      <c r="A22" s="6" t="s">
        <v>63</v>
      </c>
      <c r="B22" s="23" t="s">
        <v>29</v>
      </c>
      <c r="D22" s="56" t="s">
        <v>29</v>
      </c>
      <c r="E22" s="29">
        <f>E20</f>
        <v>-58113</v>
      </c>
      <c r="F22" s="26"/>
      <c r="G22" s="11">
        <f>G20</f>
        <v>-6884</v>
      </c>
      <c r="H22" s="11">
        <f>SUM(B22:G22)</f>
        <v>-64997</v>
      </c>
      <c r="I22" s="7"/>
    </row>
    <row r="23" spans="1:9" ht="15">
      <c r="A23" s="6" t="s">
        <v>96</v>
      </c>
      <c r="B23" s="39">
        <v>100000</v>
      </c>
      <c r="D23" s="55">
        <v>63000</v>
      </c>
      <c r="E23" s="29">
        <f>E19+E22</f>
        <v>20555</v>
      </c>
      <c r="F23" s="28"/>
      <c r="G23" s="11">
        <f>G19+G22</f>
        <v>29471</v>
      </c>
      <c r="H23" s="11">
        <f>SUM(B23:G23)</f>
        <v>213026</v>
      </c>
      <c r="I23" s="7"/>
    </row>
    <row r="24" spans="1:9" ht="15">
      <c r="A24" s="87"/>
      <c r="B24" s="87"/>
      <c r="C24" s="84"/>
      <c r="D24" s="84"/>
      <c r="E24" s="23"/>
      <c r="F24" s="23"/>
      <c r="I24" s="4"/>
    </row>
    <row r="25" spans="1:9" ht="15">
      <c r="A25" s="31"/>
      <c r="B25" s="31"/>
      <c r="C25" s="31"/>
      <c r="D25" s="31"/>
      <c r="E25" s="31"/>
      <c r="F25" s="31"/>
      <c r="I25" s="31"/>
    </row>
    <row r="26" spans="1:6" ht="15">
      <c r="A26" s="33"/>
      <c r="B26" s="34"/>
      <c r="C26" s="34"/>
      <c r="D26" s="34"/>
      <c r="E26" s="34"/>
      <c r="F26" s="34"/>
    </row>
    <row r="27" spans="1:8" ht="15">
      <c r="A27" s="33"/>
      <c r="B27" s="34"/>
      <c r="C27" s="34"/>
      <c r="D27" s="34"/>
      <c r="E27" s="34"/>
      <c r="F27" s="34"/>
      <c r="G27" s="34"/>
      <c r="H27" s="34"/>
    </row>
    <row r="28" spans="1:8" ht="15">
      <c r="A28" s="35"/>
      <c r="B28" s="34"/>
      <c r="C28" s="34"/>
      <c r="D28" s="34"/>
      <c r="E28" s="34"/>
      <c r="F28" s="34"/>
      <c r="G28" s="34"/>
      <c r="H28" s="34"/>
    </row>
    <row r="29" spans="1:8" ht="15">
      <c r="A29" s="35"/>
      <c r="B29" s="34"/>
      <c r="C29" s="34"/>
      <c r="D29" s="34"/>
      <c r="E29" s="34"/>
      <c r="F29" s="34"/>
      <c r="G29" s="34"/>
      <c r="H29" s="34"/>
    </row>
    <row r="30" spans="1:8" ht="15.75" thickBot="1">
      <c r="A30" s="83" t="s">
        <v>33</v>
      </c>
      <c r="B30" s="83"/>
      <c r="C30" s="83"/>
      <c r="D30" s="83"/>
      <c r="E30" s="37" t="s">
        <v>34</v>
      </c>
      <c r="F30" s="34"/>
      <c r="G30" s="34"/>
      <c r="H30" s="34"/>
    </row>
    <row r="31" spans="1:9" ht="22.5">
      <c r="A31" s="36"/>
      <c r="B31" s="36"/>
      <c r="C31" s="36"/>
      <c r="D31" s="36"/>
      <c r="E31" s="38" t="s">
        <v>35</v>
      </c>
      <c r="F31" s="34"/>
      <c r="G31" s="34"/>
      <c r="H31" s="34"/>
      <c r="I31" s="34"/>
    </row>
    <row r="32" spans="1:9" ht="15.75" thickBot="1">
      <c r="A32" s="83" t="s">
        <v>36</v>
      </c>
      <c r="B32" s="83"/>
      <c r="C32" s="83"/>
      <c r="D32" s="83"/>
      <c r="E32" s="37" t="s">
        <v>37</v>
      </c>
      <c r="F32" s="34"/>
      <c r="G32" s="34"/>
      <c r="H32" s="34"/>
      <c r="I32" s="34"/>
    </row>
    <row r="33" spans="1:9" ht="22.5">
      <c r="A33" s="36"/>
      <c r="B33" s="35" t="s">
        <v>41</v>
      </c>
      <c r="C33" s="36"/>
      <c r="D33" s="36"/>
      <c r="E33" s="38" t="s">
        <v>35</v>
      </c>
      <c r="F33" s="34"/>
      <c r="G33" s="34"/>
      <c r="H33" s="34"/>
      <c r="I33" s="34"/>
    </row>
    <row r="34" spans="1:9" ht="15">
      <c r="A34" s="7"/>
      <c r="B34" s="34"/>
      <c r="C34" s="34"/>
      <c r="D34" s="34"/>
      <c r="E34" s="34"/>
      <c r="F34" s="34"/>
      <c r="G34" s="34"/>
      <c r="H34" s="34"/>
      <c r="I34" s="34"/>
    </row>
    <row r="35" spans="1:9" ht="15">
      <c r="A35" s="7"/>
      <c r="B35" s="34"/>
      <c r="C35" s="34"/>
      <c r="D35" s="34"/>
      <c r="E35" s="34"/>
      <c r="F35" s="34"/>
      <c r="G35" s="34"/>
      <c r="H35" s="34"/>
      <c r="I35" s="34"/>
    </row>
    <row r="36" spans="1:9" ht="15">
      <c r="A36" s="7"/>
      <c r="B36" s="34"/>
      <c r="C36" s="34"/>
      <c r="D36" s="34"/>
      <c r="E36" s="34"/>
      <c r="F36" s="34"/>
      <c r="G36" s="34"/>
      <c r="H36" s="34"/>
      <c r="I36" s="34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16" t="s">
        <v>77</v>
      </c>
    </row>
  </sheetData>
  <sheetProtection/>
  <mergeCells count="18">
    <mergeCell ref="F9:F11"/>
    <mergeCell ref="A4:G4"/>
    <mergeCell ref="A5:G5"/>
    <mergeCell ref="G9:G11"/>
    <mergeCell ref="A30:D30"/>
    <mergeCell ref="A32:D32"/>
    <mergeCell ref="A24:B24"/>
    <mergeCell ref="C24:D24"/>
    <mergeCell ref="A8:B8"/>
    <mergeCell ref="C8:D8"/>
    <mergeCell ref="E8:F8"/>
    <mergeCell ref="I16:I17"/>
    <mergeCell ref="H9:H11"/>
    <mergeCell ref="I9:I11"/>
    <mergeCell ref="A9:A11"/>
    <mergeCell ref="B9:C11"/>
    <mergeCell ref="D9:D11"/>
    <mergeCell ref="E9:E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20">
      <selection activeCell="B24" sqref="B24:C24"/>
    </sheetView>
  </sheetViews>
  <sheetFormatPr defaultColWidth="9.140625" defaultRowHeight="15"/>
  <cols>
    <col min="1" max="1" width="63.28125" style="0" customWidth="1"/>
    <col min="2" max="2" width="16.00390625" style="0" customWidth="1"/>
    <col min="3" max="3" width="18.140625" style="0" customWidth="1"/>
    <col min="4" max="4" width="16.7109375" style="0" customWidth="1"/>
  </cols>
  <sheetData>
    <row r="1" ht="15.75">
      <c r="A1" s="18" t="s">
        <v>38</v>
      </c>
    </row>
    <row r="2" ht="15.75">
      <c r="A2" s="18" t="s">
        <v>39</v>
      </c>
    </row>
    <row r="3" ht="15">
      <c r="A3" s="2"/>
    </row>
    <row r="4" ht="15">
      <c r="A4" s="2"/>
    </row>
    <row r="5" ht="15">
      <c r="A5" s="2"/>
    </row>
    <row r="6" ht="15">
      <c r="A6" s="2"/>
    </row>
    <row r="7" spans="1:3" ht="18.75">
      <c r="A7" s="76" t="s">
        <v>66</v>
      </c>
      <c r="B7" s="76"/>
      <c r="C7" s="76"/>
    </row>
    <row r="8" spans="1:3" ht="15">
      <c r="A8" s="82" t="s">
        <v>85</v>
      </c>
      <c r="B8" s="82"/>
      <c r="C8" s="82"/>
    </row>
    <row r="9" spans="1:3" ht="15">
      <c r="A9" s="89" t="s">
        <v>74</v>
      </c>
      <c r="B9" s="89"/>
      <c r="C9" s="89"/>
    </row>
    <row r="10" ht="15">
      <c r="A10" s="2"/>
    </row>
    <row r="11" ht="15">
      <c r="A11" s="2"/>
    </row>
    <row r="12" ht="15">
      <c r="A12" s="10" t="s">
        <v>43</v>
      </c>
    </row>
    <row r="13" spans="1:9" ht="15">
      <c r="A13" s="88"/>
      <c r="B13" s="90" t="s">
        <v>71</v>
      </c>
      <c r="C13" s="90"/>
      <c r="D13" s="34"/>
      <c r="E13" s="34"/>
      <c r="F13" s="34"/>
      <c r="G13" s="34"/>
      <c r="H13" s="34"/>
      <c r="I13" s="34"/>
    </row>
    <row r="14" spans="1:9" ht="15">
      <c r="A14" s="88"/>
      <c r="B14" s="91" t="s">
        <v>3</v>
      </c>
      <c r="C14" s="91"/>
      <c r="D14" s="34"/>
      <c r="E14" s="34"/>
      <c r="F14" s="34"/>
      <c r="G14" s="34"/>
      <c r="H14" s="34"/>
      <c r="I14" s="34"/>
    </row>
    <row r="15" spans="1:9" ht="15">
      <c r="A15" s="88"/>
      <c r="B15" s="81" t="s">
        <v>75</v>
      </c>
      <c r="C15" s="81" t="s">
        <v>76</v>
      </c>
      <c r="D15" s="34"/>
      <c r="E15" s="34"/>
      <c r="F15" s="34"/>
      <c r="G15" s="34"/>
      <c r="H15" s="34"/>
      <c r="I15" s="34"/>
    </row>
    <row r="16" spans="1:9" ht="15">
      <c r="A16" s="88"/>
      <c r="B16" s="81"/>
      <c r="C16" s="81"/>
      <c r="D16" s="34"/>
      <c r="E16" s="34"/>
      <c r="F16" s="34"/>
      <c r="G16" s="34"/>
      <c r="H16" s="34"/>
      <c r="I16" s="34"/>
    </row>
    <row r="17" spans="1:9" ht="15">
      <c r="A17" s="60"/>
      <c r="B17" s="92"/>
      <c r="C17" s="92"/>
      <c r="D17" s="34"/>
      <c r="E17" s="34"/>
      <c r="F17" s="34"/>
      <c r="G17" s="34"/>
      <c r="H17" s="34"/>
      <c r="I17" s="34"/>
    </row>
    <row r="18" spans="1:9" ht="15">
      <c r="A18" s="93" t="s">
        <v>97</v>
      </c>
      <c r="B18" s="94"/>
      <c r="C18" s="95"/>
      <c r="D18" s="34"/>
      <c r="E18" s="34"/>
      <c r="F18" s="34"/>
      <c r="G18" s="34"/>
      <c r="H18" s="34"/>
      <c r="I18" s="34"/>
    </row>
    <row r="19" spans="1:9" ht="15">
      <c r="A19" s="59" t="s">
        <v>98</v>
      </c>
      <c r="B19" s="96">
        <v>306901</v>
      </c>
      <c r="C19" s="97">
        <v>20105</v>
      </c>
      <c r="D19" s="34"/>
      <c r="E19" s="34"/>
      <c r="F19" s="34"/>
      <c r="G19" s="34"/>
      <c r="H19" s="34"/>
      <c r="I19" s="34"/>
    </row>
    <row r="20" spans="1:9" ht="15">
      <c r="A20" s="59" t="s">
        <v>99</v>
      </c>
      <c r="B20" s="96"/>
      <c r="C20" s="97"/>
      <c r="D20" s="34"/>
      <c r="E20" s="34"/>
      <c r="F20" s="34"/>
      <c r="G20" s="34"/>
      <c r="H20" s="34"/>
      <c r="I20" s="34"/>
    </row>
    <row r="21" spans="1:9" ht="15">
      <c r="A21" s="59" t="s">
        <v>100</v>
      </c>
      <c r="B21" s="97"/>
      <c r="C21" s="97"/>
      <c r="D21" s="34"/>
      <c r="E21" s="34"/>
      <c r="F21" s="34"/>
      <c r="G21" s="34"/>
      <c r="H21" s="34"/>
      <c r="I21" s="34"/>
    </row>
    <row r="22" spans="1:9" ht="15">
      <c r="A22" s="59" t="s">
        <v>101</v>
      </c>
      <c r="B22" s="97"/>
      <c r="C22" s="97"/>
      <c r="D22" s="34"/>
      <c r="E22" s="34"/>
      <c r="F22" s="34"/>
      <c r="G22" s="34"/>
      <c r="H22" s="34"/>
      <c r="I22" s="34"/>
    </row>
    <row r="23" spans="1:9" ht="15">
      <c r="A23" s="59" t="s">
        <v>102</v>
      </c>
      <c r="B23" s="96">
        <v>76297</v>
      </c>
      <c r="C23" s="97">
        <v>282</v>
      </c>
      <c r="D23" s="34"/>
      <c r="E23" s="34"/>
      <c r="F23" s="34"/>
      <c r="G23" s="34"/>
      <c r="H23" s="34"/>
      <c r="I23" s="34"/>
    </row>
    <row r="24" spans="1:9" ht="15">
      <c r="A24" s="93" t="s">
        <v>103</v>
      </c>
      <c r="B24" s="100">
        <f>SUM(B18:B23)</f>
        <v>383198</v>
      </c>
      <c r="C24" s="100">
        <f>SUM(C18:C23)</f>
        <v>20387</v>
      </c>
      <c r="D24" s="34"/>
      <c r="E24" s="34"/>
      <c r="F24" s="34"/>
      <c r="G24" s="34"/>
      <c r="H24" s="34"/>
      <c r="I24" s="34"/>
    </row>
    <row r="25" spans="1:9" ht="15">
      <c r="A25" s="59" t="s">
        <v>104</v>
      </c>
      <c r="B25" s="96">
        <v>-212991</v>
      </c>
      <c r="C25" s="97">
        <v>-152810</v>
      </c>
      <c r="D25" s="34"/>
      <c r="E25" s="34"/>
      <c r="F25" s="34"/>
      <c r="G25" s="34"/>
      <c r="H25" s="34"/>
      <c r="I25" s="34"/>
    </row>
    <row r="26" spans="1:9" ht="15">
      <c r="A26" s="59" t="s">
        <v>105</v>
      </c>
      <c r="B26" s="96">
        <v>-21637</v>
      </c>
      <c r="C26" s="96">
        <v>-6758</v>
      </c>
      <c r="D26" s="34"/>
      <c r="E26" s="34"/>
      <c r="F26" s="34"/>
      <c r="G26" s="34"/>
      <c r="H26" s="34"/>
      <c r="I26" s="34"/>
    </row>
    <row r="27" spans="1:9" ht="15">
      <c r="A27" s="59" t="s">
        <v>106</v>
      </c>
      <c r="B27" s="96">
        <f>-11680</f>
        <v>-11680</v>
      </c>
      <c r="C27" s="97">
        <f>-6949</f>
        <v>-6949</v>
      </c>
      <c r="D27" s="34"/>
      <c r="E27" s="34"/>
      <c r="F27" s="34"/>
      <c r="G27" s="99"/>
      <c r="H27" s="34"/>
      <c r="I27" s="34"/>
    </row>
    <row r="28" spans="1:9" ht="15">
      <c r="A28" s="59" t="s">
        <v>107</v>
      </c>
      <c r="B28" s="96">
        <v>-8440</v>
      </c>
      <c r="C28" s="97">
        <v>-2805</v>
      </c>
      <c r="D28" s="34"/>
      <c r="E28" s="34"/>
      <c r="F28" s="34"/>
      <c r="G28" s="34"/>
      <c r="H28" s="34"/>
      <c r="I28" s="34"/>
    </row>
    <row r="29" spans="1:9" ht="15">
      <c r="A29" s="59" t="s">
        <v>108</v>
      </c>
      <c r="B29" s="96">
        <v>-266</v>
      </c>
      <c r="C29" s="97">
        <v>-190</v>
      </c>
      <c r="D29" s="34"/>
      <c r="E29" s="34"/>
      <c r="F29" s="34"/>
      <c r="G29" s="34"/>
      <c r="H29" s="34"/>
      <c r="I29" s="34"/>
    </row>
    <row r="30" spans="1:9" ht="15">
      <c r="A30" s="59" t="s">
        <v>109</v>
      </c>
      <c r="B30" s="97">
        <v>-75062</v>
      </c>
      <c r="C30" s="96">
        <v>-6661</v>
      </c>
      <c r="D30" s="34"/>
      <c r="E30" s="34"/>
      <c r="F30" s="34"/>
      <c r="G30" s="34"/>
      <c r="H30" s="34"/>
      <c r="I30" s="34"/>
    </row>
    <row r="31" spans="1:9" ht="15">
      <c r="A31" s="93" t="s">
        <v>110</v>
      </c>
      <c r="B31" s="110">
        <f>SUM(B25:B30)</f>
        <v>-330076</v>
      </c>
      <c r="C31" s="110">
        <f>SUM(C25:C30)</f>
        <v>-176173</v>
      </c>
      <c r="D31" s="34"/>
      <c r="E31" s="34"/>
      <c r="F31" s="34"/>
      <c r="G31" s="34"/>
      <c r="H31" s="34"/>
      <c r="I31" s="34"/>
    </row>
    <row r="32" spans="1:9" ht="15">
      <c r="A32" s="93" t="s">
        <v>111</v>
      </c>
      <c r="B32" s="111">
        <f>B24+B31</f>
        <v>53122</v>
      </c>
      <c r="C32" s="111">
        <f>C24+C31</f>
        <v>-155786</v>
      </c>
      <c r="D32" s="34"/>
      <c r="E32" s="34"/>
      <c r="F32" s="34"/>
      <c r="G32" s="34"/>
      <c r="H32" s="34"/>
      <c r="I32" s="34"/>
    </row>
    <row r="33" spans="1:9" ht="15">
      <c r="A33" s="60"/>
      <c r="B33" s="94"/>
      <c r="C33" s="94"/>
      <c r="D33" s="34"/>
      <c r="E33" s="34"/>
      <c r="F33" s="34"/>
      <c r="G33" s="34"/>
      <c r="H33" s="34"/>
      <c r="I33" s="34"/>
    </row>
    <row r="34" spans="1:9" ht="15">
      <c r="A34" s="93" t="s">
        <v>67</v>
      </c>
      <c r="B34" s="94"/>
      <c r="C34" s="95"/>
      <c r="D34" s="34"/>
      <c r="E34" s="34"/>
      <c r="F34" s="34"/>
      <c r="G34" s="34"/>
      <c r="H34" s="34"/>
      <c r="I34" s="34"/>
    </row>
    <row r="35" spans="1:9" ht="25.5">
      <c r="A35" s="59" t="s">
        <v>68</v>
      </c>
      <c r="B35" s="96"/>
      <c r="C35" s="101">
        <v>10940</v>
      </c>
      <c r="D35" s="34"/>
      <c r="E35" s="34"/>
      <c r="F35" s="34"/>
      <c r="G35" s="34"/>
      <c r="H35" s="34"/>
      <c r="I35" s="34"/>
    </row>
    <row r="36" spans="1:9" ht="25.5">
      <c r="A36" s="59" t="s">
        <v>112</v>
      </c>
      <c r="B36" s="96">
        <v>13096</v>
      </c>
      <c r="C36" s="101">
        <v>77511</v>
      </c>
      <c r="D36" s="34"/>
      <c r="E36" s="34"/>
      <c r="F36" s="34"/>
      <c r="G36" s="34"/>
      <c r="H36" s="34"/>
      <c r="I36" s="34"/>
    </row>
    <row r="37" spans="1:9" ht="15">
      <c r="A37" s="59" t="s">
        <v>102</v>
      </c>
      <c r="B37" s="96"/>
      <c r="C37" s="102"/>
      <c r="D37" s="34"/>
      <c r="E37" s="34"/>
      <c r="F37" s="34"/>
      <c r="G37" s="34"/>
      <c r="H37" s="34"/>
      <c r="I37" s="34"/>
    </row>
    <row r="38" spans="1:9" ht="15">
      <c r="A38" s="93" t="s">
        <v>113</v>
      </c>
      <c r="B38" s="100">
        <f>SUM(B36:B37)</f>
        <v>13096</v>
      </c>
      <c r="C38" s="100">
        <f>SUM(C35:C36)</f>
        <v>88451</v>
      </c>
      <c r="D38" s="34"/>
      <c r="E38" s="34"/>
      <c r="F38" s="34"/>
      <c r="G38" s="34"/>
      <c r="H38" s="34"/>
      <c r="I38" s="34"/>
    </row>
    <row r="39" spans="1:9" ht="15">
      <c r="A39" s="60"/>
      <c r="B39" s="94"/>
      <c r="C39" s="95"/>
      <c r="D39" s="34"/>
      <c r="E39" s="34"/>
      <c r="F39" s="34"/>
      <c r="G39" s="34"/>
      <c r="H39" s="34"/>
      <c r="I39" s="34"/>
    </row>
    <row r="40" spans="1:9" ht="25.5">
      <c r="A40" s="59" t="s">
        <v>114</v>
      </c>
      <c r="B40" s="96">
        <v>-3104</v>
      </c>
      <c r="C40" s="96"/>
      <c r="D40" s="34"/>
      <c r="E40" s="34"/>
      <c r="F40" s="34"/>
      <c r="G40" s="34"/>
      <c r="H40" s="34"/>
      <c r="I40" s="34"/>
    </row>
    <row r="41" spans="1:9" ht="15">
      <c r="A41" s="59" t="s">
        <v>115</v>
      </c>
      <c r="B41" s="96">
        <v>-3466</v>
      </c>
      <c r="C41" s="96">
        <v>-1093</v>
      </c>
      <c r="D41" s="34"/>
      <c r="E41" s="34"/>
      <c r="F41" s="34"/>
      <c r="G41" s="34"/>
      <c r="H41" s="34"/>
      <c r="I41" s="34"/>
    </row>
    <row r="42" spans="1:9" ht="15">
      <c r="A42" s="59" t="s">
        <v>109</v>
      </c>
      <c r="B42" s="96">
        <v>-48</v>
      </c>
      <c r="C42" s="96">
        <v>-45</v>
      </c>
      <c r="D42" s="34"/>
      <c r="E42" s="34"/>
      <c r="F42" s="34"/>
      <c r="G42" s="34"/>
      <c r="H42" s="34"/>
      <c r="I42" s="34"/>
    </row>
    <row r="43" spans="1:9" ht="15">
      <c r="A43" s="93" t="s">
        <v>116</v>
      </c>
      <c r="B43" s="100">
        <f>SUM(B40:B42)</f>
        <v>-6618</v>
      </c>
      <c r="C43" s="100">
        <f>SUM(C40:C42)</f>
        <v>-1138</v>
      </c>
      <c r="D43" s="34"/>
      <c r="E43" s="34"/>
      <c r="F43" s="34"/>
      <c r="G43" s="34"/>
      <c r="H43" s="34"/>
      <c r="I43" s="34"/>
    </row>
    <row r="44" spans="1:9" ht="15">
      <c r="A44" s="93" t="s">
        <v>69</v>
      </c>
      <c r="B44" s="100">
        <f>B38+B43</f>
        <v>6478</v>
      </c>
      <c r="C44" s="100">
        <f>C38+C43</f>
        <v>87313</v>
      </c>
      <c r="D44" s="34"/>
      <c r="E44" s="34"/>
      <c r="F44" s="34"/>
      <c r="G44" s="34"/>
      <c r="H44" s="34"/>
      <c r="I44" s="34"/>
    </row>
    <row r="45" spans="1:9" ht="15">
      <c r="A45" s="60"/>
      <c r="B45" s="94"/>
      <c r="C45" s="94"/>
      <c r="D45" s="34"/>
      <c r="E45" s="34"/>
      <c r="F45" s="34"/>
      <c r="G45" s="34"/>
      <c r="H45" s="34"/>
      <c r="I45" s="34"/>
    </row>
    <row r="46" spans="1:9" ht="15">
      <c r="A46" s="93" t="s">
        <v>117</v>
      </c>
      <c r="B46" s="94"/>
      <c r="C46" s="95"/>
      <c r="D46" s="34"/>
      <c r="E46" s="34"/>
      <c r="F46" s="34"/>
      <c r="G46" s="34"/>
      <c r="H46" s="34"/>
      <c r="I46" s="34"/>
    </row>
    <row r="47" spans="1:9" ht="15">
      <c r="A47" s="59" t="s">
        <v>70</v>
      </c>
      <c r="B47" s="96"/>
      <c r="C47" s="96">
        <v>15000</v>
      </c>
      <c r="D47" s="34"/>
      <c r="E47" s="34"/>
      <c r="F47" s="34"/>
      <c r="G47" s="34"/>
      <c r="H47" s="34"/>
      <c r="I47" s="34"/>
    </row>
    <row r="48" spans="1:9" ht="15">
      <c r="A48" s="59" t="s">
        <v>118</v>
      </c>
      <c r="B48" s="96">
        <v>352616</v>
      </c>
      <c r="C48" s="96">
        <v>318716</v>
      </c>
      <c r="D48" s="34"/>
      <c r="E48" s="34"/>
      <c r="F48" s="34"/>
      <c r="G48" s="34"/>
      <c r="H48" s="34"/>
      <c r="I48" s="34"/>
    </row>
    <row r="49" spans="1:9" ht="15">
      <c r="A49" s="59" t="s">
        <v>119</v>
      </c>
      <c r="B49" s="96"/>
      <c r="C49" s="97"/>
      <c r="D49" s="34"/>
      <c r="E49" s="34"/>
      <c r="F49" s="34"/>
      <c r="G49" s="34"/>
      <c r="H49" s="34"/>
      <c r="I49" s="34"/>
    </row>
    <row r="50" spans="1:9" ht="15">
      <c r="A50" s="59" t="s">
        <v>120</v>
      </c>
      <c r="B50" s="96">
        <v>344</v>
      </c>
      <c r="C50" s="97">
        <v>24653</v>
      </c>
      <c r="D50" s="34"/>
      <c r="E50" s="34"/>
      <c r="F50" s="34"/>
      <c r="G50" s="34"/>
      <c r="H50" s="34"/>
      <c r="I50" s="34"/>
    </row>
    <row r="51" spans="1:9" ht="15">
      <c r="A51" s="93" t="s">
        <v>121</v>
      </c>
      <c r="B51" s="100">
        <f>SUM(B47:B50)</f>
        <v>352960</v>
      </c>
      <c r="C51" s="100">
        <f>SUM(C47:C50)</f>
        <v>358369</v>
      </c>
      <c r="D51" s="34"/>
      <c r="E51" s="34"/>
      <c r="F51" s="34"/>
      <c r="G51" s="34"/>
      <c r="H51" s="34"/>
      <c r="I51" s="34"/>
    </row>
    <row r="52" spans="1:9" ht="15">
      <c r="A52" s="59" t="s">
        <v>122</v>
      </c>
      <c r="B52" s="96">
        <v>-372954</v>
      </c>
      <c r="C52" s="97">
        <v>-265581</v>
      </c>
      <c r="D52" s="34"/>
      <c r="E52" s="34"/>
      <c r="F52" s="34"/>
      <c r="G52" s="34"/>
      <c r="H52" s="34"/>
      <c r="I52" s="34"/>
    </row>
    <row r="53" spans="1:9" ht="15">
      <c r="A53" s="59" t="s">
        <v>123</v>
      </c>
      <c r="B53" s="96"/>
      <c r="C53" s="97" t="s">
        <v>29</v>
      </c>
      <c r="D53" s="34"/>
      <c r="E53" s="34"/>
      <c r="F53" s="34"/>
      <c r="G53" s="34"/>
      <c r="H53" s="34"/>
      <c r="I53" s="34"/>
    </row>
    <row r="54" spans="1:9" ht="15">
      <c r="A54" s="59" t="s">
        <v>124</v>
      </c>
      <c r="B54" s="96">
        <v>-36924</v>
      </c>
      <c r="C54" s="97" t="s">
        <v>29</v>
      </c>
      <c r="D54" s="34"/>
      <c r="E54" s="34"/>
      <c r="F54" s="34"/>
      <c r="G54" s="34"/>
      <c r="H54" s="34"/>
      <c r="I54" s="34"/>
    </row>
    <row r="55" spans="1:9" ht="15">
      <c r="A55" s="93" t="s">
        <v>125</v>
      </c>
      <c r="B55" s="100">
        <f>SUM(B52:B54)</f>
        <v>-409878</v>
      </c>
      <c r="C55" s="100">
        <f>SUM(C52:C54)</f>
        <v>-265581</v>
      </c>
      <c r="D55" s="34"/>
      <c r="E55" s="34"/>
      <c r="F55" s="34"/>
      <c r="G55" s="34"/>
      <c r="H55" s="34"/>
      <c r="I55" s="34"/>
    </row>
    <row r="56" spans="1:9" ht="23.25" customHeight="1">
      <c r="A56" s="93" t="s">
        <v>126</v>
      </c>
      <c r="B56" s="103">
        <f>B51+B55</f>
        <v>-56918</v>
      </c>
      <c r="C56" s="103">
        <f>C51+C55</f>
        <v>92788</v>
      </c>
      <c r="D56" s="34"/>
      <c r="E56" s="34"/>
      <c r="F56" s="34"/>
      <c r="G56" s="34"/>
      <c r="H56" s="34"/>
      <c r="I56" s="34"/>
    </row>
    <row r="57" spans="1:9" ht="15">
      <c r="A57" s="60"/>
      <c r="B57" s="94"/>
      <c r="C57" s="94"/>
      <c r="D57" s="34"/>
      <c r="E57" s="34"/>
      <c r="F57" s="34"/>
      <c r="G57" s="34"/>
      <c r="H57" s="34"/>
      <c r="I57" s="34"/>
    </row>
    <row r="58" spans="1:9" ht="15">
      <c r="A58" s="93" t="s">
        <v>127</v>
      </c>
      <c r="B58" s="100">
        <f>B32+B44+B56</f>
        <v>2682</v>
      </c>
      <c r="C58" s="100">
        <f>C32+C44+C56</f>
        <v>24315</v>
      </c>
      <c r="D58" s="34"/>
      <c r="E58" s="34"/>
      <c r="F58" s="99"/>
      <c r="G58" s="34"/>
      <c r="H58" s="34"/>
      <c r="I58" s="34"/>
    </row>
    <row r="59" spans="1:9" ht="15">
      <c r="A59" s="59" t="s">
        <v>128</v>
      </c>
      <c r="B59" s="98">
        <v>13876</v>
      </c>
      <c r="C59" s="96">
        <v>25</v>
      </c>
      <c r="D59" s="34"/>
      <c r="E59" s="34"/>
      <c r="F59" s="34"/>
      <c r="G59" s="34"/>
      <c r="H59" s="34"/>
      <c r="I59" s="34"/>
    </row>
    <row r="60" spans="1:9" ht="15">
      <c r="A60" s="59" t="s">
        <v>129</v>
      </c>
      <c r="B60" s="100">
        <f>B59+B58</f>
        <v>16558</v>
      </c>
      <c r="C60" s="100">
        <f>C59+C58</f>
        <v>24340</v>
      </c>
      <c r="D60" s="34"/>
      <c r="E60" s="34"/>
      <c r="F60" s="34"/>
      <c r="G60" s="34"/>
      <c r="H60" s="34"/>
      <c r="I60" s="34"/>
    </row>
    <row r="61" spans="1:9" ht="15">
      <c r="A61" s="59"/>
      <c r="B61" s="104"/>
      <c r="C61" s="104"/>
      <c r="D61" s="34"/>
      <c r="E61" s="34"/>
      <c r="F61" s="34"/>
      <c r="G61" s="34"/>
      <c r="H61" s="34"/>
      <c r="I61" s="34"/>
    </row>
    <row r="62" spans="1:9" ht="15">
      <c r="A62" s="41"/>
      <c r="B62" s="104"/>
      <c r="C62" s="104"/>
      <c r="D62" s="34"/>
      <c r="E62" s="34"/>
      <c r="F62" s="34"/>
      <c r="G62" s="34"/>
      <c r="H62" s="34"/>
      <c r="I62" s="34"/>
    </row>
    <row r="63" spans="1:7" ht="15.75" thickBot="1">
      <c r="A63" s="59" t="s">
        <v>33</v>
      </c>
      <c r="B63" s="105" t="s">
        <v>34</v>
      </c>
      <c r="C63" s="106"/>
      <c r="D63" s="14"/>
      <c r="F63" s="36"/>
      <c r="G63" s="36"/>
    </row>
    <row r="64" spans="1:7" ht="22.5">
      <c r="A64" s="36"/>
      <c r="B64" s="107" t="s">
        <v>35</v>
      </c>
      <c r="C64" s="106"/>
      <c r="D64" s="15" t="s">
        <v>40</v>
      </c>
      <c r="F64" s="36"/>
      <c r="G64" s="36"/>
    </row>
    <row r="65" spans="1:7" ht="26.25" thickBot="1">
      <c r="A65" s="59" t="s">
        <v>36</v>
      </c>
      <c r="B65" s="105" t="s">
        <v>37</v>
      </c>
      <c r="C65" s="106"/>
      <c r="D65" s="14"/>
      <c r="F65" s="59"/>
      <c r="G65" s="59"/>
    </row>
    <row r="66" spans="1:7" ht="22.5">
      <c r="A66" s="36"/>
      <c r="B66" s="107" t="s">
        <v>35</v>
      </c>
      <c r="C66" s="106"/>
      <c r="D66" s="15" t="s">
        <v>40</v>
      </c>
      <c r="F66" s="36"/>
      <c r="G66" s="36"/>
    </row>
    <row r="67" spans="1:9" ht="15">
      <c r="A67" s="34"/>
      <c r="B67" s="104"/>
      <c r="C67" s="104"/>
      <c r="D67" s="34"/>
      <c r="E67" s="34"/>
      <c r="F67" s="34"/>
      <c r="G67" s="34"/>
      <c r="H67" s="34"/>
      <c r="I67" s="34"/>
    </row>
    <row r="68" spans="1:9" ht="15">
      <c r="A68" s="34"/>
      <c r="B68" s="104"/>
      <c r="C68" s="104"/>
      <c r="D68" s="34"/>
      <c r="E68" s="34"/>
      <c r="F68" s="34"/>
      <c r="G68" s="34"/>
      <c r="H68" s="34"/>
      <c r="I68" s="34"/>
    </row>
    <row r="69" spans="1:3" ht="15">
      <c r="A69" s="16" t="s">
        <v>77</v>
      </c>
      <c r="B69" s="108"/>
      <c r="C69" s="108"/>
    </row>
    <row r="70" spans="1:9" ht="15">
      <c r="A70" s="34"/>
      <c r="B70" s="104"/>
      <c r="C70" s="104"/>
      <c r="D70" s="34"/>
      <c r="E70" s="34"/>
      <c r="F70" s="34"/>
      <c r="G70" s="34"/>
      <c r="H70" s="34"/>
      <c r="I70" s="34"/>
    </row>
  </sheetData>
  <sheetProtection/>
  <mergeCells count="9">
    <mergeCell ref="A7:C7"/>
    <mergeCell ref="A8:C8"/>
    <mergeCell ref="A9:C9"/>
    <mergeCell ref="A13:A14"/>
    <mergeCell ref="B13:C13"/>
    <mergeCell ref="B14:C14"/>
    <mergeCell ref="A15:A16"/>
    <mergeCell ref="B15:B16"/>
    <mergeCell ref="C15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2022-08-01T21:04:08Z</dcterms:modified>
  <cp:category/>
  <cp:version/>
  <cp:contentType/>
  <cp:contentStatus/>
</cp:coreProperties>
</file>