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50" yWindow="32767" windowWidth="9900" windowHeight="8180" activeTab="3"/>
  </bookViews>
  <sheets>
    <sheet name="Ф1" sheetId="1" r:id="rId1"/>
    <sheet name="Ф2 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<sst xmlns="http://schemas.openxmlformats.org/spreadsheetml/2006/main" count="194" uniqueCount="136">
  <si>
    <t>(тыс.тенге)</t>
  </si>
  <si>
    <t>Примечания</t>
  </si>
  <si>
    <t xml:space="preserve">31 декабря </t>
  </si>
  <si>
    <t>(неаудировано)</t>
  </si>
  <si>
    <t xml:space="preserve">      (аудировано)</t>
  </si>
  <si>
    <t>АКТИВЫ</t>
  </si>
  <si>
    <t>Денежные средства</t>
  </si>
  <si>
    <t>Финансовые активы, оцениваемые по справедливой стоимости через прочий совокупный доход</t>
  </si>
  <si>
    <t>Прочие текущие активы</t>
  </si>
  <si>
    <t>Инвестиционная недвижимость</t>
  </si>
  <si>
    <t xml:space="preserve">Основные средства </t>
  </si>
  <si>
    <t>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</si>
  <si>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</si>
  <si>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</si>
  <si>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</si>
  <si>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операциям "РЕПО"</t>
  </si>
  <si>
    <t>Краткосрочная кредиторская задолженность</t>
  </si>
  <si>
    <t>Долгосрочные финансовые обязательства</t>
  </si>
  <si>
    <t>Оценочные обязательства</t>
  </si>
  <si>
    <t>Прочие текущие обязательства</t>
  </si>
  <si>
    <t>Итого обязательства</t>
  </si>
  <si>
    <t>КАПИТАЛ</t>
  </si>
  <si>
    <t>Уставный капитал</t>
  </si>
  <si>
    <t>Дополнительно оплаченный капитал</t>
  </si>
  <si>
    <t>Резерв переоценки финансовых активов, оцениваемых по справедливой стоимости через прочий совокупный доход</t>
  </si>
  <si>
    <t>Оценочный резерв под ожидаемые кредитные убытки по финансовым активам, оцениваемым по справедливой стоимости через прочий совокупный доход</t>
  </si>
  <si>
    <t>-</t>
  </si>
  <si>
    <t xml:space="preserve">Нераспределенная прибыль </t>
  </si>
  <si>
    <t>Итого капитал</t>
  </si>
  <si>
    <t>Всего капитал и обязательства</t>
  </si>
  <si>
    <t>Председатель Правления</t>
  </si>
  <si>
    <t>Пазылова Г. О.</t>
  </si>
  <si>
    <t>(фамилия, имя, отчество)</t>
  </si>
  <si>
    <t>Главный бухгалтер</t>
  </si>
  <si>
    <t xml:space="preserve">Товарищество с ограниченной ответственностью </t>
  </si>
  <si>
    <t>"Микрофинансовая организация "НИЕТ Кредит"</t>
  </si>
  <si>
    <t>(подпись)</t>
  </si>
  <si>
    <t>М П</t>
  </si>
  <si>
    <t>Промежуточный сокращенныйотчет о совокупном доходе</t>
  </si>
  <si>
    <t>(в тыс. тенге)</t>
  </si>
  <si>
    <t>Прибыль/(убыток) от купли-продажи ценных бумаг</t>
  </si>
  <si>
    <t>Прочие доходы</t>
  </si>
  <si>
    <t>Административные расходы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</si>
  <si>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</si>
  <si>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</si>
  <si>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</si>
  <si>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</si>
  <si>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</si>
  <si>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Доходы/(расходы) по переоценке долговых финансовых активов, оцениваемых по справедливой стоимости через прочий совокупный доход</t>
  </si>
  <si>
    <t>Оценочный резервы под ожидаемые кредитные убытки по финансовым активам, оцениваемым по справедливой стоимости через прочий совокупный доход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</si>
  <si>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</si>
  <si>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</si>
  <si>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Доходы/(расходы) по переоценке долевых финансовых активов, оцениваемых по справедливой стоимости через прочий совокупный доход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</si>
  <si>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</si>
  <si>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</si>
  <si>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</si>
  <si>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Промежуточный сокращенныйотчет об изменениях в капитале</t>
  </si>
  <si>
    <t>Доплнительно оплаченный капитал</t>
  </si>
  <si>
    <t>Чистая прибыль за отчетный период</t>
  </si>
  <si>
    <t>Итого доход</t>
  </si>
  <si>
    <t>Нераспределенная прибыль/убыток</t>
  </si>
  <si>
    <t>тыс. тенге</t>
  </si>
  <si>
    <t>Промежуточный сокращенныйотчет о движении денежных средств</t>
  </si>
  <si>
    <t>Движение денежных средств от инвестиционной деятельности</t>
  </si>
  <si>
    <t>Получение дивидендов по финансовым активам, оцениваемым по справедливой стоимости через прочий совокупный доход</t>
  </si>
  <si>
    <t xml:space="preserve">Чистый приток/ (отток) денежных средств от инвестиционной деятельности </t>
  </si>
  <si>
    <t>Взнос уставного и дополнительного капитала</t>
  </si>
  <si>
    <t>Расходы по формированию резервов (провизий) по предоставленным займам</t>
  </si>
  <si>
    <t>Вклады в уставный капитал</t>
  </si>
  <si>
    <t>за 3 месяца,</t>
  </si>
  <si>
    <r>
      <t>(прямой</t>
    </r>
    <r>
      <rPr>
        <b/>
        <sz val="11"/>
        <color indexed="8"/>
        <rFont val="Times New Roman"/>
        <family val="1"/>
      </rPr>
      <t xml:space="preserve"> метод)</t>
    </r>
  </si>
  <si>
    <t>за 3 месяца, закончившихся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</si>
  <si>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</si>
  <si>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</si>
  <si>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</si>
  <si>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Пени и штрафы полученные</t>
  </si>
  <si>
    <t>Авансы полученные</t>
  </si>
  <si>
    <t>Прочие поступления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</si>
  <si>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</si>
  <si>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</si>
  <si>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</si>
  <si>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</si>
  <si>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</si>
  <si>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</si>
  <si>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</si>
  <si>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</si>
  <si>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</si>
  <si>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Реализация финансовых активов, оцениваемых по справедливой стоимости через прочий совокупный доход</t>
  </si>
  <si>
    <t>Приток денежных средств от инвестиционной деятельности</t>
  </si>
  <si>
    <t>Приобретение финансовых активов, оцениваемых по справедливой стоимости через прочий совокупный доход</t>
  </si>
  <si>
    <t>Приобретение основных средств и нематериальных активов</t>
  </si>
  <si>
    <t>Отток денежных средств от инвестиционной деятельности</t>
  </si>
  <si>
    <t>Движение денежных средств от финансовой деятельности</t>
  </si>
  <si>
    <t>Размещение ценных бумаг в операции «РЕПО»</t>
  </si>
  <si>
    <t>Облигации выпущенные</t>
  </si>
  <si>
    <t>Прочие финансовые поступления</t>
  </si>
  <si>
    <t>Приток денежных средств от финансовой деятельности</t>
  </si>
  <si>
    <t>Погашение операций «РЕПО»</t>
  </si>
  <si>
    <t>Выплата вознаграждения по облигациям выпущенным</t>
  </si>
  <si>
    <t>Прочий финансовый отток</t>
  </si>
  <si>
    <t>Отток денежных средств от финансовой деятельности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</si>
  <si>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</si>
  <si>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</si>
  <si>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Денежные средства на начало года</t>
  </si>
  <si>
    <t>Денежные средства на конец года</t>
  </si>
  <si>
    <t>2022 года</t>
  </si>
  <si>
    <t>Выданные микрокредиты</t>
  </si>
  <si>
    <t>Краткосрочные финансовые обязательства</t>
  </si>
  <si>
    <t>Отложенное налоговое обязательство</t>
  </si>
  <si>
    <t>Обязательства по аренде</t>
  </si>
  <si>
    <t>Процентные доходы</t>
  </si>
  <si>
    <t>Процентные расходы</t>
  </si>
  <si>
    <t>Операционые расходы</t>
  </si>
  <si>
    <t>Прочие финансовые доходы/расходы</t>
  </si>
  <si>
    <t>Прочие расходы</t>
  </si>
  <si>
    <t>…..../ 51</t>
  </si>
  <si>
    <t>…..../74</t>
  </si>
  <si>
    <t>74+72</t>
  </si>
  <si>
    <t>53,54, 81</t>
  </si>
  <si>
    <t>по состоянию на 31 марта 2023 г</t>
  </si>
  <si>
    <t>31 марта</t>
  </si>
  <si>
    <t>2023 года</t>
  </si>
  <si>
    <t>Дата утверждения ФО к выпуску 15 апреля  2023 г</t>
  </si>
  <si>
    <t>Каганбаева Б.А.</t>
  </si>
  <si>
    <t>за 3 месяца, закончившихся 31 мартая 2023 года</t>
  </si>
  <si>
    <t>Дата утверждения ФО к выпуску 15 апреля 2023 г</t>
  </si>
  <si>
    <t>за 3 месяца, закончившихся 31 марта 2023 года</t>
  </si>
  <si>
    <t>На 31 декабря 2021 года (аудировано)</t>
  </si>
  <si>
    <t>На 31 декабря 2022 года (аудировано)</t>
  </si>
  <si>
    <t>2022 год</t>
  </si>
  <si>
    <t>2023год</t>
  </si>
  <si>
    <t>2023 год (неаудировано)</t>
  </si>
  <si>
    <t xml:space="preserve"> закончившихся 31 марта</t>
  </si>
  <si>
    <t>Промежуточный сокращенный отчет о финансовом положении</t>
  </si>
  <si>
    <t>На 31 марта 2022 года ( неаудировано)</t>
  </si>
  <si>
    <t>На 31 марта 2023 года (неаудировано)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</si>
</sst>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_-* #,##0.0\ _₸_-;\-* #,##0.0\ _₸_-;_-* &quot;-&quot;??\ _₸_-;_-@_-"/>
    <numFmt numFmtId="177" formatCode="_-* #,##0\ _₸_-;\-* #,##0\ _₸_-;_-* &quot;-&quot;??\ _₸_-;_-@_-"/>
    <numFmt numFmtId="178" formatCode="#,##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,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5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5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177" fontId="53" fillId="0" borderId="0" xfId="59" applyNumberFormat="1" applyFont="1" applyAlignment="1">
      <alignment horizontal="right" vertical="center"/>
    </xf>
    <xf numFmtId="177" fontId="55" fillId="0" borderId="0" xfId="59" applyNumberFormat="1" applyFont="1" applyAlignment="1">
      <alignment horizontal="right" vertical="center"/>
    </xf>
    <xf numFmtId="177" fontId="66" fillId="0" borderId="0" xfId="59" applyNumberFormat="1" applyFont="1" applyAlignment="1">
      <alignment horizontal="right" vertical="center"/>
    </xf>
    <xf numFmtId="177" fontId="55" fillId="0" borderId="0" xfId="59" applyNumberFormat="1" applyFont="1" applyAlignment="1">
      <alignment vertical="center"/>
    </xf>
    <xf numFmtId="177" fontId="66" fillId="0" borderId="0" xfId="59" applyNumberFormat="1" applyFont="1" applyAlignment="1">
      <alignment vertical="center"/>
    </xf>
    <xf numFmtId="177" fontId="0" fillId="0" borderId="0" xfId="0" applyNumberFormat="1" applyAlignment="1">
      <alignment/>
    </xf>
    <xf numFmtId="177" fontId="0" fillId="0" borderId="0" xfId="59" applyNumberFormat="1" applyFont="1" applyAlignment="1">
      <alignment/>
    </xf>
    <xf numFmtId="37" fontId="54" fillId="0" borderId="0" xfId="59" applyNumberFormat="1" applyFont="1" applyAlignment="1">
      <alignment horizontal="center" vertical="center"/>
    </xf>
    <xf numFmtId="178" fontId="54" fillId="0" borderId="0" xfId="59" applyNumberFormat="1" applyFont="1" applyAlignment="1">
      <alignment horizontal="center" vertical="center" wrapText="1"/>
    </xf>
    <xf numFmtId="178" fontId="54" fillId="0" borderId="0" xfId="59" applyNumberFormat="1" applyFont="1" applyAlignment="1">
      <alignment horizontal="right" vertical="center" wrapText="1"/>
    </xf>
    <xf numFmtId="178" fontId="55" fillId="0" borderId="0" xfId="59" applyNumberFormat="1" applyFont="1" applyAlignment="1">
      <alignment horizontal="center" vertical="center" wrapText="1"/>
    </xf>
    <xf numFmtId="178" fontId="55" fillId="0" borderId="0" xfId="59" applyNumberFormat="1" applyFont="1" applyAlignment="1">
      <alignment horizontal="right" vertical="center" wrapText="1"/>
    </xf>
    <xf numFmtId="178" fontId="54" fillId="0" borderId="0" xfId="59" applyNumberFormat="1" applyFont="1" applyAlignment="1">
      <alignment vertical="center" wrapText="1"/>
    </xf>
    <xf numFmtId="178" fontId="0" fillId="0" borderId="0" xfId="59" applyNumberFormat="1" applyFont="1" applyAlignment="1">
      <alignment/>
    </xf>
    <xf numFmtId="178" fontId="0" fillId="0" borderId="0" xfId="59" applyNumberFormat="1" applyFont="1" applyAlignment="1">
      <alignment horizontal="center"/>
    </xf>
    <xf numFmtId="178" fontId="67" fillId="0" borderId="0" xfId="59" applyNumberFormat="1" applyFont="1" applyAlignment="1">
      <alignment horizontal="center" vertical="center" wrapText="1"/>
    </xf>
    <xf numFmtId="178" fontId="68" fillId="0" borderId="0" xfId="59" applyNumberFormat="1" applyFont="1" applyAlignment="1">
      <alignment horizontal="center" vertical="center" wrapText="1"/>
    </xf>
    <xf numFmtId="178" fontId="68" fillId="0" borderId="0" xfId="59" applyNumberFormat="1" applyFont="1" applyAlignment="1">
      <alignment horizontal="right" vertical="center" wrapText="1"/>
    </xf>
    <xf numFmtId="0" fontId="60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3" fontId="0" fillId="0" borderId="0" xfId="0" applyNumberFormat="1" applyAlignment="1">
      <alignment wrapText="1"/>
    </xf>
    <xf numFmtId="0" fontId="6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37" fontId="0" fillId="0" borderId="0" xfId="0" applyNumberFormat="1" applyAlignment="1">
      <alignment/>
    </xf>
    <xf numFmtId="177" fontId="53" fillId="0" borderId="0" xfId="59" applyNumberFormat="1" applyFont="1" applyFill="1" applyAlignment="1">
      <alignment horizontal="right" vertical="center"/>
    </xf>
    <xf numFmtId="177" fontId="66" fillId="0" borderId="0" xfId="59" applyNumberFormat="1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37" fontId="54" fillId="0" borderId="0" xfId="59" applyNumberFormat="1" applyFont="1" applyFill="1" applyAlignment="1">
      <alignment horizontal="center" vertical="center"/>
    </xf>
    <xf numFmtId="3" fontId="5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37" fontId="54" fillId="0" borderId="0" xfId="59" applyNumberFormat="1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3" fontId="55" fillId="0" borderId="0" xfId="0" applyNumberFormat="1" applyFont="1" applyAlignment="1">
      <alignment horizontal="right" vertical="center"/>
    </xf>
    <xf numFmtId="3" fontId="64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177" fontId="69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177" fontId="53" fillId="0" borderId="0" xfId="59" applyNumberFormat="1" applyFont="1" applyFill="1" applyAlignment="1">
      <alignment vertical="center"/>
    </xf>
    <xf numFmtId="177" fontId="55" fillId="0" borderId="0" xfId="59" applyNumberFormat="1" applyFont="1" applyFill="1" applyAlignment="1">
      <alignment vertical="center"/>
    </xf>
    <xf numFmtId="0" fontId="0" fillId="0" borderId="0" xfId="0" applyBorder="1" applyAlignment="1">
      <alignment/>
    </xf>
    <xf numFmtId="3" fontId="55" fillId="0" borderId="0" xfId="0" applyNumberFormat="1" applyFont="1" applyBorder="1" applyAlignment="1">
      <alignment horizontal="right" vertical="center"/>
    </xf>
    <xf numFmtId="3" fontId="3" fillId="0" borderId="0" xfId="52" applyNumberFormat="1" applyFont="1" applyBorder="1" applyAlignment="1">
      <alignment horizontal="center" vertical="center"/>
      <protection/>
    </xf>
    <xf numFmtId="0" fontId="1" fillId="0" borderId="0" xfId="52" applyBorder="1" applyAlignment="1">
      <alignment horizontal="center" vertical="center"/>
      <protection/>
    </xf>
    <xf numFmtId="3" fontId="54" fillId="0" borderId="0" xfId="0" applyNumberFormat="1" applyFont="1" applyAlignment="1">
      <alignment horizontal="right" vertical="center"/>
    </xf>
    <xf numFmtId="0" fontId="70" fillId="0" borderId="0" xfId="0" applyFont="1" applyAlignment="1">
      <alignment vertical="center"/>
    </xf>
    <xf numFmtId="3" fontId="3" fillId="0" borderId="0" xfId="52" applyNumberFormat="1" applyFont="1" applyBorder="1" applyAlignment="1">
      <alignment horizontal="right" vertical="center"/>
      <protection/>
    </xf>
    <xf numFmtId="17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7" fontId="4" fillId="0" borderId="0" xfId="59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3" fontId="5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6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3" fontId="53" fillId="0" borderId="0" xfId="0" applyNumberFormat="1" applyFont="1" applyFill="1" applyAlignment="1">
      <alignment horizontal="center" vertical="center" wrapText="1"/>
    </xf>
    <xf numFmtId="3" fontId="44" fillId="0" borderId="0" xfId="0" applyNumberFormat="1" applyFont="1" applyFill="1" applyAlignment="1">
      <alignment horizontal="center"/>
    </xf>
    <xf numFmtId="0" fontId="71" fillId="0" borderId="0" xfId="0" applyFont="1" applyAlignment="1">
      <alignment horizontal="right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54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49">
      <selection activeCell="F31" sqref="F31"/>
    </sheetView>
  </sheetViews>
  <sheetFormatPr defaultColWidth="9.140625" defaultRowHeight="15"/>
  <cols>
    <col min="1" max="1" width="57.8515625" style="0" customWidth="1"/>
    <col min="2" max="2" width="11.00390625" style="0" customWidth="1"/>
    <col min="3" max="3" width="14.28125" style="0" customWidth="1"/>
    <col min="4" max="4" width="15.7109375" style="0" customWidth="1"/>
    <col min="5" max="5" width="9.421875" style="0" bestFit="1" customWidth="1"/>
    <col min="6" max="7" width="14.57421875" style="0" bestFit="1" customWidth="1"/>
    <col min="9" max="9" width="10.421875" style="0" bestFit="1" customWidth="1"/>
  </cols>
  <sheetData>
    <row r="2" ht="15">
      <c r="A2" s="18" t="s">
        <v>34</v>
      </c>
    </row>
    <row r="3" ht="15">
      <c r="A3" s="18" t="s">
        <v>35</v>
      </c>
    </row>
    <row r="4" ht="14.25">
      <c r="A4" s="2"/>
    </row>
    <row r="5" ht="14.25">
      <c r="A5" s="2"/>
    </row>
    <row r="6" spans="1:4" ht="18">
      <c r="A6" s="117" t="s">
        <v>133</v>
      </c>
      <c r="B6" s="117"/>
      <c r="C6" s="117"/>
      <c r="D6" s="117"/>
    </row>
    <row r="7" spans="1:4" ht="15">
      <c r="A7" s="118" t="s">
        <v>119</v>
      </c>
      <c r="B7" s="118"/>
      <c r="C7" s="118"/>
      <c r="D7" s="118"/>
    </row>
    <row r="8" ht="18">
      <c r="A8" s="19"/>
    </row>
    <row r="9" ht="14.25">
      <c r="A9" s="1" t="s">
        <v>0</v>
      </c>
    </row>
    <row r="10" ht="14.25">
      <c r="A10" s="2"/>
    </row>
    <row r="11" spans="1:4" ht="14.25">
      <c r="A11" s="119"/>
      <c r="B11" s="120" t="s">
        <v>1</v>
      </c>
      <c r="C11" s="3" t="s">
        <v>120</v>
      </c>
      <c r="D11" s="4" t="s">
        <v>2</v>
      </c>
    </row>
    <row r="12" spans="1:4" ht="14.25">
      <c r="A12" s="119"/>
      <c r="B12" s="120"/>
      <c r="C12" s="3" t="s">
        <v>121</v>
      </c>
      <c r="D12" s="4" t="s">
        <v>105</v>
      </c>
    </row>
    <row r="13" spans="1:4" ht="14.25">
      <c r="A13" s="5"/>
      <c r="B13" s="5"/>
      <c r="C13" s="3" t="s">
        <v>3</v>
      </c>
      <c r="D13" s="6" t="s">
        <v>4</v>
      </c>
    </row>
    <row r="14" spans="1:9" ht="14.25">
      <c r="A14" s="5" t="s">
        <v>5</v>
      </c>
      <c r="B14" s="21"/>
      <c r="C14" s="21"/>
      <c r="D14" s="8"/>
      <c r="G14" s="96"/>
      <c r="H14" s="96"/>
      <c r="I14" s="97"/>
    </row>
    <row r="15" spans="1:9" ht="14.25">
      <c r="A15" s="22" t="s">
        <v>6</v>
      </c>
      <c r="B15" s="11">
        <v>4</v>
      </c>
      <c r="C15" s="94">
        <v>8556</v>
      </c>
      <c r="D15" s="94">
        <v>15051</v>
      </c>
      <c r="G15" s="96"/>
      <c r="H15" s="96"/>
      <c r="I15" s="97"/>
    </row>
    <row r="16" spans="1:9" ht="27.75">
      <c r="A16" s="17" t="s">
        <v>7</v>
      </c>
      <c r="B16" s="24">
        <v>5</v>
      </c>
      <c r="C16" s="94">
        <v>437196</v>
      </c>
      <c r="D16" s="94">
        <v>366910</v>
      </c>
      <c r="G16" s="98"/>
      <c r="H16" s="99"/>
      <c r="I16" s="98"/>
    </row>
    <row r="17" spans="1:9" ht="14.25">
      <c r="A17" s="17" t="s">
        <v>8</v>
      </c>
      <c r="B17" s="24">
        <v>7</v>
      </c>
      <c r="C17" s="94">
        <v>4242</v>
      </c>
      <c r="D17" s="94">
        <v>10051</v>
      </c>
      <c r="I17" s="89"/>
    </row>
    <row r="18" spans="1:4" ht="14.25">
      <c r="A18" s="17" t="s">
        <v>9</v>
      </c>
      <c r="B18" s="24">
        <v>8</v>
      </c>
      <c r="C18" s="94">
        <v>65558</v>
      </c>
      <c r="D18" s="94">
        <v>59558</v>
      </c>
    </row>
    <row r="19" spans="1:4" ht="14.25">
      <c r="A19" s="58" t="s">
        <v>106</v>
      </c>
      <c r="B19" s="59">
        <v>6</v>
      </c>
      <c r="C19" s="94">
        <v>172901</v>
      </c>
      <c r="D19" s="94">
        <v>208118</v>
      </c>
    </row>
    <row r="20" spans="1:4" ht="14.25">
      <c r="A20" s="17" t="s">
        <v>10</v>
      </c>
      <c r="B20" s="24">
        <v>9</v>
      </c>
      <c r="C20" s="95">
        <f>12044+8015</f>
        <v>20059</v>
      </c>
      <c r="D20" s="95">
        <f>12555+8648</f>
        <v>21203</v>
      </c>
    </row>
    <row r="21" spans="1:7" ht="19.5">
      <c r="A21" s="17" t="s">
        <v>11</v>
      </c>
      <c r="B21" s="24">
        <v>9</v>
      </c>
      <c r="C21" s="95">
        <v>4357</v>
      </c>
      <c r="D21" s="95">
        <v>4633</v>
      </c>
      <c r="F21" s="45"/>
      <c r="G21" s="92"/>
    </row>
    <row r="22" spans="1:4" ht="14.25">
      <c r="A22" s="17" t="s">
        <v>12</v>
      </c>
      <c r="B22" s="24"/>
      <c r="C22" s="43"/>
      <c r="D22" s="43"/>
    </row>
    <row r="23" spans="1:4" ht="15">
      <c r="A23" s="16" t="s">
        <v>13</v>
      </c>
      <c r="B23" s="25"/>
      <c r="C23" s="44">
        <f>SUM(C15:C22)</f>
        <v>712869</v>
      </c>
      <c r="D23" s="44">
        <f>SUM(D15:D22)</f>
        <v>685524</v>
      </c>
    </row>
    <row r="24" spans="1:4" ht="14.25">
      <c r="A24" s="6"/>
      <c r="B24" s="25"/>
      <c r="C24" s="3"/>
      <c r="D24" s="4"/>
    </row>
    <row r="25" spans="1:4" ht="14.25">
      <c r="A25" s="6" t="s">
        <v>14</v>
      </c>
      <c r="B25" s="25"/>
      <c r="C25" s="10"/>
      <c r="D25" s="9"/>
    </row>
    <row r="26" spans="1:6" ht="14.25">
      <c r="A26" s="17" t="s">
        <v>15</v>
      </c>
      <c r="B26" s="24">
        <v>10</v>
      </c>
      <c r="C26" s="95">
        <v>54729</v>
      </c>
      <c r="D26" s="95">
        <v>9101</v>
      </c>
      <c r="F26" s="89"/>
    </row>
    <row r="27" spans="1:6" ht="14.25">
      <c r="A27" s="17" t="s">
        <v>16</v>
      </c>
      <c r="B27" s="24">
        <v>11</v>
      </c>
      <c r="C27" s="95">
        <v>174</v>
      </c>
      <c r="D27" s="95">
        <v>181</v>
      </c>
      <c r="F27" s="75"/>
    </row>
    <row r="28" spans="1:7" ht="14.25">
      <c r="A28" s="58" t="s">
        <v>107</v>
      </c>
      <c r="B28" s="59">
        <v>15</v>
      </c>
      <c r="C28" s="95">
        <v>1940</v>
      </c>
      <c r="D28" s="95">
        <v>1881</v>
      </c>
      <c r="F28" s="10"/>
      <c r="G28" s="90"/>
    </row>
    <row r="29" spans="1:7" ht="14.25">
      <c r="A29" s="17" t="s">
        <v>17</v>
      </c>
      <c r="B29" s="24">
        <v>15</v>
      </c>
      <c r="C29" s="95">
        <v>382665</v>
      </c>
      <c r="D29" s="95">
        <v>370869</v>
      </c>
      <c r="F29" s="89"/>
      <c r="G29" s="90"/>
    </row>
    <row r="30" spans="1:7" ht="14.25">
      <c r="A30" s="58" t="s">
        <v>109</v>
      </c>
      <c r="B30" s="59">
        <v>14</v>
      </c>
      <c r="C30" s="95">
        <v>8658</v>
      </c>
      <c r="D30" s="95">
        <v>9242</v>
      </c>
      <c r="F30" s="89"/>
      <c r="G30" s="45"/>
    </row>
    <row r="31" spans="1:6" ht="14.25">
      <c r="A31" s="17" t="s">
        <v>18</v>
      </c>
      <c r="B31" s="24">
        <v>12</v>
      </c>
      <c r="C31" s="95">
        <v>2307</v>
      </c>
      <c r="D31" s="95">
        <v>2106</v>
      </c>
      <c r="F31" s="89"/>
    </row>
    <row r="32" spans="1:6" ht="14.25">
      <c r="A32" s="17" t="s">
        <v>19</v>
      </c>
      <c r="B32" s="24">
        <v>13</v>
      </c>
      <c r="C32" s="95">
        <v>5441</v>
      </c>
      <c r="D32" s="95">
        <v>4917</v>
      </c>
      <c r="F32" s="100"/>
    </row>
    <row r="33" spans="1:6" ht="14.25">
      <c r="A33" s="58" t="s">
        <v>108</v>
      </c>
      <c r="B33" s="59">
        <v>24</v>
      </c>
      <c r="C33" s="95">
        <v>1351</v>
      </c>
      <c r="D33" s="95">
        <v>1351</v>
      </c>
      <c r="F33" s="101"/>
    </row>
    <row r="34" spans="1:7" ht="15">
      <c r="A34" s="16" t="s">
        <v>20</v>
      </c>
      <c r="B34" s="24"/>
      <c r="C34" s="76">
        <f>SUM(C26:C33)</f>
        <v>457265</v>
      </c>
      <c r="D34" s="76">
        <f>SUM(D26:D33)</f>
        <v>399648</v>
      </c>
      <c r="F34" s="89"/>
      <c r="G34" s="45"/>
    </row>
    <row r="35" spans="1:6" ht="14.25">
      <c r="A35" s="6"/>
      <c r="B35" s="25"/>
      <c r="C35" s="77"/>
      <c r="D35" s="78"/>
      <c r="F35" s="89"/>
    </row>
    <row r="36" spans="1:6" ht="14.25">
      <c r="A36" s="6" t="s">
        <v>21</v>
      </c>
      <c r="B36" s="24"/>
      <c r="C36" s="10"/>
      <c r="D36" s="9"/>
      <c r="F36" s="89"/>
    </row>
    <row r="37" spans="1:6" ht="14.25">
      <c r="A37" s="17" t="s">
        <v>22</v>
      </c>
      <c r="B37" s="24">
        <v>16</v>
      </c>
      <c r="C37" s="40">
        <v>100000</v>
      </c>
      <c r="D37" s="40">
        <v>100000</v>
      </c>
      <c r="F37" s="89"/>
    </row>
    <row r="38" spans="1:6" ht="14.25">
      <c r="A38" s="17" t="s">
        <v>23</v>
      </c>
      <c r="B38" s="24">
        <v>16</v>
      </c>
      <c r="C38" s="40">
        <v>63000</v>
      </c>
      <c r="D38" s="40">
        <v>63000</v>
      </c>
      <c r="F38" s="89"/>
    </row>
    <row r="39" spans="1:9" ht="41.25" customHeight="1">
      <c r="A39" s="58" t="s">
        <v>24</v>
      </c>
      <c r="B39" s="59"/>
      <c r="C39" s="40">
        <v>40616</v>
      </c>
      <c r="D39" s="40">
        <v>54625</v>
      </c>
      <c r="I39" s="45"/>
    </row>
    <row r="40" spans="1:4" ht="42">
      <c r="A40" s="17" t="s">
        <v>25</v>
      </c>
      <c r="B40" s="24"/>
      <c r="C40" s="41">
        <v>34781</v>
      </c>
      <c r="D40" s="40">
        <v>26093</v>
      </c>
    </row>
    <row r="41" spans="1:5" ht="14.25">
      <c r="A41" s="17" t="s">
        <v>27</v>
      </c>
      <c r="B41" s="24"/>
      <c r="C41" s="41">
        <v>17207</v>
      </c>
      <c r="D41" s="40">
        <v>42158</v>
      </c>
      <c r="E41" s="45"/>
    </row>
    <row r="42" spans="1:6" ht="15">
      <c r="A42" s="16"/>
      <c r="B42" s="25"/>
      <c r="C42" s="40"/>
      <c r="D42" s="40"/>
      <c r="F42" s="100"/>
    </row>
    <row r="43" spans="1:6" ht="15">
      <c r="A43" s="16" t="s">
        <v>28</v>
      </c>
      <c r="B43" s="25"/>
      <c r="C43" s="42">
        <f>SUM(C37:C42)</f>
        <v>255604</v>
      </c>
      <c r="D43" s="42">
        <f>SUM(D37:D42)</f>
        <v>285876</v>
      </c>
      <c r="F43" s="100"/>
    </row>
    <row r="44" spans="1:8" ht="15">
      <c r="A44" s="16" t="s">
        <v>29</v>
      </c>
      <c r="B44" s="25"/>
      <c r="C44" s="42">
        <f>C34+C43</f>
        <v>712869</v>
      </c>
      <c r="D44" s="42">
        <f>D34+D43</f>
        <v>685524</v>
      </c>
      <c r="H44" s="45"/>
    </row>
    <row r="45" ht="14.25">
      <c r="A45" s="2"/>
    </row>
    <row r="46" ht="14.25">
      <c r="A46" s="2"/>
    </row>
    <row r="47" spans="1:6" ht="15" thickBot="1">
      <c r="A47" s="12" t="s">
        <v>30</v>
      </c>
      <c r="B47" s="12"/>
      <c r="C47" s="20"/>
      <c r="D47" s="13" t="s">
        <v>31</v>
      </c>
      <c r="E47" s="20"/>
      <c r="F47" s="13"/>
    </row>
    <row r="48" spans="1:6" ht="14.25">
      <c r="A48" s="20"/>
      <c r="B48" s="20"/>
      <c r="C48" s="20"/>
      <c r="D48" s="14" t="s">
        <v>32</v>
      </c>
      <c r="E48" s="20"/>
      <c r="F48" s="14" t="s">
        <v>36</v>
      </c>
    </row>
    <row r="49" spans="1:6" ht="15" thickBot="1">
      <c r="A49" s="12" t="s">
        <v>33</v>
      </c>
      <c r="B49" s="12"/>
      <c r="C49" s="12"/>
      <c r="D49" s="13" t="s">
        <v>123</v>
      </c>
      <c r="E49" s="20"/>
      <c r="F49" s="13"/>
    </row>
    <row r="50" spans="1:6" ht="14.25">
      <c r="A50" s="20"/>
      <c r="C50" s="20"/>
      <c r="D50" s="14" t="s">
        <v>32</v>
      </c>
      <c r="E50" s="20"/>
      <c r="F50" s="14" t="s">
        <v>36</v>
      </c>
    </row>
    <row r="51" spans="1:2" ht="14.25">
      <c r="A51" s="2"/>
      <c r="B51" s="23" t="s">
        <v>37</v>
      </c>
    </row>
    <row r="52" ht="14.25">
      <c r="A52" s="2"/>
    </row>
    <row r="53" ht="14.25">
      <c r="A53" s="15" t="s">
        <v>122</v>
      </c>
    </row>
  </sheetData>
  <sheetProtection/>
  <mergeCells count="4">
    <mergeCell ref="A6:D6"/>
    <mergeCell ref="A7:D7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2.8515625" style="0" customWidth="1"/>
    <col min="2" max="2" width="12.140625" style="0" customWidth="1"/>
    <col min="3" max="4" width="15.7109375" style="0" customWidth="1"/>
    <col min="6" max="6" width="10.28125" style="0" customWidth="1"/>
  </cols>
  <sheetData>
    <row r="2" ht="15">
      <c r="A2" s="18" t="s">
        <v>34</v>
      </c>
    </row>
    <row r="3" ht="15">
      <c r="A3" s="18" t="s">
        <v>35</v>
      </c>
    </row>
    <row r="4" ht="14.25">
      <c r="A4" s="2"/>
    </row>
    <row r="5" ht="14.25">
      <c r="A5" s="2"/>
    </row>
    <row r="6" ht="14.25">
      <c r="A6" s="2"/>
    </row>
    <row r="7" spans="1:9" ht="18">
      <c r="A7" s="117" t="s">
        <v>38</v>
      </c>
      <c r="B7" s="117"/>
      <c r="C7" s="117"/>
      <c r="D7" s="117"/>
      <c r="E7" s="117"/>
      <c r="F7" s="117"/>
      <c r="G7" s="117"/>
      <c r="H7" s="117"/>
      <c r="I7" s="117"/>
    </row>
    <row r="8" spans="1:9" ht="14.25">
      <c r="A8" s="123" t="s">
        <v>124</v>
      </c>
      <c r="B8" s="123"/>
      <c r="C8" s="123"/>
      <c r="D8" s="123"/>
      <c r="E8" s="123"/>
      <c r="F8" s="123"/>
      <c r="G8" s="123"/>
      <c r="H8" s="123"/>
      <c r="I8" s="123"/>
    </row>
    <row r="9" ht="18">
      <c r="A9" s="65"/>
    </row>
    <row r="10" spans="1:4" ht="14.25">
      <c r="A10" s="10"/>
      <c r="D10" s="116" t="s">
        <v>39</v>
      </c>
    </row>
    <row r="11" spans="1:4" ht="14.25">
      <c r="A11" s="121"/>
      <c r="B11" s="119"/>
      <c r="C11" s="120" t="s">
        <v>69</v>
      </c>
      <c r="D11" s="120"/>
    </row>
    <row r="12" spans="1:4" ht="14.25">
      <c r="A12" s="121"/>
      <c r="B12" s="119"/>
      <c r="C12" s="120" t="s">
        <v>132</v>
      </c>
      <c r="D12" s="120"/>
    </row>
    <row r="13" spans="1:4" ht="32.25" customHeight="1">
      <c r="A13" s="121"/>
      <c r="B13" s="120" t="s">
        <v>1</v>
      </c>
      <c r="C13" s="122" t="s">
        <v>131</v>
      </c>
      <c r="D13" s="68" t="s">
        <v>129</v>
      </c>
    </row>
    <row r="14" spans="1:9" ht="19.5" customHeight="1">
      <c r="A14" s="121"/>
      <c r="B14" s="120"/>
      <c r="C14" s="122"/>
      <c r="D14" s="70" t="s">
        <v>3</v>
      </c>
      <c r="I14" s="89"/>
    </row>
    <row r="15" spans="1:9" ht="14.25">
      <c r="A15" s="67"/>
      <c r="B15" s="11"/>
      <c r="C15" s="11"/>
      <c r="D15" s="9"/>
      <c r="I15" s="10"/>
    </row>
    <row r="16" spans="1:9" ht="14.25" customHeight="1" hidden="1">
      <c r="A16" s="39" t="s">
        <v>40</v>
      </c>
      <c r="B16" s="11"/>
      <c r="C16" s="47"/>
      <c r="D16" s="47"/>
      <c r="I16" s="10"/>
    </row>
    <row r="17" spans="1:10" ht="14.25">
      <c r="A17" s="39" t="s">
        <v>110</v>
      </c>
      <c r="B17" s="11">
        <v>17</v>
      </c>
      <c r="C17" s="79">
        <v>14710</v>
      </c>
      <c r="D17" s="79">
        <v>38468</v>
      </c>
      <c r="E17" s="83"/>
      <c r="F17" s="74"/>
      <c r="I17" s="10"/>
      <c r="J17" s="89"/>
    </row>
    <row r="18" spans="1:10" ht="14.25">
      <c r="A18" s="39" t="s">
        <v>111</v>
      </c>
      <c r="B18" s="11">
        <v>18</v>
      </c>
      <c r="C18" s="79">
        <v>-13053</v>
      </c>
      <c r="D18" s="79">
        <v>-12391</v>
      </c>
      <c r="E18" s="83"/>
      <c r="F18" s="74"/>
      <c r="I18" s="10"/>
      <c r="J18" s="10"/>
    </row>
    <row r="19" spans="1:10" ht="14.25">
      <c r="A19" s="39" t="s">
        <v>113</v>
      </c>
      <c r="B19" s="11">
        <v>20</v>
      </c>
      <c r="C19" s="79">
        <v>6769</v>
      </c>
      <c r="D19" s="79">
        <v>-1567</v>
      </c>
      <c r="E19" s="83"/>
      <c r="F19" s="74"/>
      <c r="I19" s="89"/>
      <c r="J19" s="10"/>
    </row>
    <row r="20" spans="1:10" ht="14.25">
      <c r="A20" s="39" t="s">
        <v>41</v>
      </c>
      <c r="B20" s="11">
        <v>22</v>
      </c>
      <c r="C20" s="79">
        <v>6417</v>
      </c>
      <c r="D20" s="79">
        <v>614</v>
      </c>
      <c r="E20" s="83"/>
      <c r="I20" s="10"/>
      <c r="J20" s="10"/>
    </row>
    <row r="21" spans="1:10" ht="14.25">
      <c r="A21" s="39" t="s">
        <v>112</v>
      </c>
      <c r="B21" s="11">
        <v>19</v>
      </c>
      <c r="C21" s="79">
        <v>-8318</v>
      </c>
      <c r="D21" s="79">
        <v>-14187</v>
      </c>
      <c r="E21" s="83"/>
      <c r="I21" s="10"/>
      <c r="J21" s="10"/>
    </row>
    <row r="22" spans="1:10" ht="14.25">
      <c r="A22" s="39" t="s">
        <v>42</v>
      </c>
      <c r="B22" s="11">
        <v>21</v>
      </c>
      <c r="C22" s="105">
        <v>-9438</v>
      </c>
      <c r="D22" s="79">
        <v>-10411</v>
      </c>
      <c r="E22" s="83"/>
      <c r="I22" s="10"/>
      <c r="J22" s="89"/>
    </row>
    <row r="23" spans="1:10" ht="14.25">
      <c r="A23" s="39" t="s">
        <v>114</v>
      </c>
      <c r="B23" s="11">
        <v>23</v>
      </c>
      <c r="C23" s="79">
        <v>-9888</v>
      </c>
      <c r="D23" s="79">
        <v>-103</v>
      </c>
      <c r="E23" s="83"/>
      <c r="I23" s="10"/>
      <c r="J23" s="10"/>
    </row>
    <row r="24" spans="1:10" ht="21" customHeight="1">
      <c r="A24" s="39" t="s">
        <v>67</v>
      </c>
      <c r="B24" s="11">
        <v>6</v>
      </c>
      <c r="C24" s="79">
        <v>-12150</v>
      </c>
      <c r="D24" s="79">
        <v>-11060</v>
      </c>
      <c r="E24" s="83"/>
      <c r="I24" s="10"/>
      <c r="J24" s="10"/>
    </row>
    <row r="25" spans="1:10" ht="14.25">
      <c r="A25" s="72" t="s">
        <v>43</v>
      </c>
      <c r="B25" s="66"/>
      <c r="C25" s="79">
        <f>C17+C18+C19+C20+C21+C22+C24+C23</f>
        <v>-24951</v>
      </c>
      <c r="D25" s="79">
        <f>D17+D18+D19+D20+D21+D22+D24+D23</f>
        <v>-10637</v>
      </c>
      <c r="E25" s="79"/>
      <c r="F25" s="74"/>
      <c r="G25" s="74"/>
      <c r="H25" s="74"/>
      <c r="I25" s="10"/>
      <c r="J25" s="10"/>
    </row>
    <row r="26" spans="1:10" ht="14.25">
      <c r="A26" s="39" t="s">
        <v>44</v>
      </c>
      <c r="B26" s="11"/>
      <c r="C26" s="47"/>
      <c r="D26" s="47"/>
      <c r="E26" s="47"/>
      <c r="I26" s="91"/>
      <c r="J26" s="10"/>
    </row>
    <row r="27" spans="1:10" ht="14.25">
      <c r="A27" s="72" t="s">
        <v>45</v>
      </c>
      <c r="B27" s="66"/>
      <c r="C27" s="47">
        <f>C25-C26</f>
        <v>-24951</v>
      </c>
      <c r="D27" s="47">
        <f>D25-D26</f>
        <v>-10637</v>
      </c>
      <c r="E27" s="47"/>
      <c r="F27" s="45"/>
      <c r="J27" s="10"/>
    </row>
    <row r="28" spans="1:10" ht="14.25">
      <c r="A28" s="72" t="s">
        <v>46</v>
      </c>
      <c r="B28" s="66"/>
      <c r="C28" s="47"/>
      <c r="D28" s="47"/>
      <c r="J28" s="10"/>
    </row>
    <row r="29" spans="1:10" ht="27">
      <c r="A29" s="26" t="s">
        <v>47</v>
      </c>
      <c r="B29" s="11"/>
      <c r="C29" s="47"/>
      <c r="D29" s="47"/>
      <c r="J29" s="91"/>
    </row>
    <row r="30" spans="1:10" ht="25.5">
      <c r="A30" s="39" t="s">
        <v>48</v>
      </c>
      <c r="B30" s="11"/>
      <c r="C30" s="79">
        <v>-20171</v>
      </c>
      <c r="D30" s="47">
        <v>-541</v>
      </c>
      <c r="J30" s="10"/>
    </row>
    <row r="31" spans="1:4" ht="39">
      <c r="A31" s="39" t="s">
        <v>49</v>
      </c>
      <c r="B31" s="11"/>
      <c r="C31" s="79">
        <v>8688</v>
      </c>
      <c r="D31" s="47">
        <v>-71</v>
      </c>
    </row>
    <row r="32" spans="1:4" ht="39">
      <c r="A32" s="72" t="s">
        <v>50</v>
      </c>
      <c r="B32" s="66"/>
      <c r="C32" s="79">
        <f>C31+C30</f>
        <v>-11483</v>
      </c>
      <c r="D32" s="47">
        <f>D31+D30</f>
        <v>-612</v>
      </c>
    </row>
    <row r="33" spans="1:4" ht="27">
      <c r="A33" s="26" t="s">
        <v>51</v>
      </c>
      <c r="B33" s="11"/>
      <c r="C33" s="79"/>
      <c r="D33" s="47"/>
    </row>
    <row r="34" spans="1:4" ht="25.5">
      <c r="A34" s="39" t="s">
        <v>52</v>
      </c>
      <c r="B34" s="11"/>
      <c r="C34" s="79">
        <v>6162</v>
      </c>
      <c r="D34" s="47">
        <v>-50345</v>
      </c>
    </row>
    <row r="35" spans="1:4" ht="39">
      <c r="A35" s="72" t="s">
        <v>53</v>
      </c>
      <c r="B35" s="11"/>
      <c r="C35" s="79">
        <f>C34</f>
        <v>6162</v>
      </c>
      <c r="D35" s="47">
        <f>D34</f>
        <v>-50345</v>
      </c>
    </row>
    <row r="36" spans="1:4" ht="14.25">
      <c r="A36" s="72" t="s">
        <v>54</v>
      </c>
      <c r="B36" s="11"/>
      <c r="C36" s="79">
        <f>C32+C35</f>
        <v>-5321</v>
      </c>
      <c r="D36" s="47">
        <f>D32+D35</f>
        <v>-50957</v>
      </c>
    </row>
    <row r="37" spans="1:4" ht="14.25">
      <c r="A37" s="72" t="s">
        <v>55</v>
      </c>
      <c r="B37" s="11"/>
      <c r="C37" s="79">
        <f>C27+C36</f>
        <v>-30272</v>
      </c>
      <c r="D37" s="47">
        <f>D27+D36</f>
        <v>-61594</v>
      </c>
    </row>
    <row r="38" spans="1:4" ht="14.25">
      <c r="A38" s="71"/>
      <c r="C38" s="46"/>
      <c r="D38" s="46"/>
    </row>
    <row r="39" spans="1:4" ht="14.25">
      <c r="A39" s="2"/>
      <c r="C39" s="46"/>
      <c r="D39" s="46"/>
    </row>
    <row r="40" ht="14.25">
      <c r="A40" s="2"/>
    </row>
    <row r="41" ht="14.25">
      <c r="A41" s="2"/>
    </row>
    <row r="42" ht="14.25">
      <c r="A42" s="2"/>
    </row>
    <row r="43" spans="1:6" ht="15" thickBot="1">
      <c r="A43" s="12" t="s">
        <v>30</v>
      </c>
      <c r="B43" s="20"/>
      <c r="C43" s="13" t="s">
        <v>31</v>
      </c>
      <c r="D43" s="20"/>
      <c r="E43" s="13"/>
      <c r="F43" s="20"/>
    </row>
    <row r="44" spans="1:6" ht="14.25">
      <c r="A44" s="20"/>
      <c r="B44" s="20"/>
      <c r="C44" s="14" t="s">
        <v>32</v>
      </c>
      <c r="D44" s="20"/>
      <c r="E44" s="14" t="s">
        <v>36</v>
      </c>
      <c r="F44" s="20"/>
    </row>
    <row r="45" spans="1:6" ht="15" thickBot="1">
      <c r="A45" s="12" t="s">
        <v>33</v>
      </c>
      <c r="B45" s="12"/>
      <c r="C45" s="13" t="s">
        <v>123</v>
      </c>
      <c r="D45" s="20"/>
      <c r="E45" s="13"/>
      <c r="F45" s="12"/>
    </row>
    <row r="46" spans="1:6" ht="14.25">
      <c r="A46" s="20"/>
      <c r="B46" s="20"/>
      <c r="C46" s="14" t="s">
        <v>32</v>
      </c>
      <c r="D46" s="20"/>
      <c r="E46" s="14" t="s">
        <v>36</v>
      </c>
      <c r="F46" s="20"/>
    </row>
    <row r="47" ht="14.25">
      <c r="A47" s="2"/>
    </row>
    <row r="48" spans="1:2" ht="14.25">
      <c r="A48" s="2"/>
      <c r="B48" s="69" t="s">
        <v>37</v>
      </c>
    </row>
    <row r="49" ht="14.25">
      <c r="A49" s="2"/>
    </row>
    <row r="50" ht="14.25">
      <c r="A50" s="2"/>
    </row>
    <row r="51" ht="14.25">
      <c r="A51" s="15" t="s">
        <v>125</v>
      </c>
    </row>
  </sheetData>
  <sheetProtection/>
  <mergeCells count="9">
    <mergeCell ref="A13:A14"/>
    <mergeCell ref="B13:B14"/>
    <mergeCell ref="C13:C14"/>
    <mergeCell ref="A7:I7"/>
    <mergeCell ref="A8:I8"/>
    <mergeCell ref="A11:A12"/>
    <mergeCell ref="B11:B12"/>
    <mergeCell ref="C11:D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7.140625" style="0" customWidth="1"/>
    <col min="2" max="2" width="11.57421875" style="0" bestFit="1" customWidth="1"/>
    <col min="3" max="3" width="13.57421875" style="0" customWidth="1"/>
    <col min="4" max="4" width="17.8515625" style="0" customWidth="1"/>
    <col min="5" max="5" width="19.8515625" style="0" customWidth="1"/>
    <col min="6" max="6" width="14.57421875" style="0" customWidth="1"/>
    <col min="7" max="7" width="13.140625" style="0" customWidth="1"/>
    <col min="8" max="8" width="9.8515625" style="0" bestFit="1" customWidth="1"/>
  </cols>
  <sheetData>
    <row r="1" ht="15">
      <c r="A1" s="18" t="s">
        <v>34</v>
      </c>
    </row>
    <row r="2" ht="15">
      <c r="A2" s="18" t="s">
        <v>35</v>
      </c>
    </row>
    <row r="4" spans="1:6" ht="18">
      <c r="A4" s="117" t="s">
        <v>56</v>
      </c>
      <c r="B4" s="117"/>
      <c r="C4" s="117"/>
      <c r="D4" s="117"/>
      <c r="E4" s="117"/>
      <c r="F4" s="117"/>
    </row>
    <row r="5" spans="1:6" ht="14.25">
      <c r="A5" s="123" t="s">
        <v>126</v>
      </c>
      <c r="B5" s="123"/>
      <c r="C5" s="123"/>
      <c r="D5" s="123"/>
      <c r="E5" s="123"/>
      <c r="F5" s="123"/>
    </row>
    <row r="6" ht="14.25">
      <c r="A6" s="23"/>
    </row>
    <row r="7" ht="14.25">
      <c r="A7" s="27"/>
    </row>
    <row r="8" spans="1:8" ht="14.25">
      <c r="A8" s="121"/>
      <c r="B8" s="121"/>
      <c r="C8" s="36"/>
      <c r="D8" s="119"/>
      <c r="E8" s="119"/>
      <c r="F8" s="133" t="s">
        <v>61</v>
      </c>
      <c r="G8" s="25"/>
      <c r="H8" s="25"/>
    </row>
    <row r="9" spans="1:8" ht="42" customHeight="1">
      <c r="A9" s="127"/>
      <c r="B9" s="124" t="s">
        <v>22</v>
      </c>
      <c r="C9" s="124" t="s">
        <v>57</v>
      </c>
      <c r="D9" s="128" t="s">
        <v>24</v>
      </c>
      <c r="E9" s="128" t="s">
        <v>25</v>
      </c>
      <c r="F9" s="124" t="s">
        <v>60</v>
      </c>
      <c r="G9" s="124" t="s">
        <v>28</v>
      </c>
      <c r="H9" s="125"/>
    </row>
    <row r="10" spans="1:8" ht="36.75" customHeight="1">
      <c r="A10" s="127"/>
      <c r="B10" s="124"/>
      <c r="C10" s="124"/>
      <c r="D10" s="128"/>
      <c r="E10" s="128"/>
      <c r="F10" s="124"/>
      <c r="G10" s="124"/>
      <c r="H10" s="125"/>
    </row>
    <row r="11" spans="1:8" ht="54" customHeight="1">
      <c r="A11" s="127"/>
      <c r="B11" s="124"/>
      <c r="C11" s="124"/>
      <c r="D11" s="128"/>
      <c r="E11" s="128"/>
      <c r="F11" s="124"/>
      <c r="G11" s="124"/>
      <c r="H11" s="125"/>
    </row>
    <row r="12" spans="1:13" ht="14.25">
      <c r="A12" s="73" t="s">
        <v>127</v>
      </c>
      <c r="B12" s="48">
        <v>100000</v>
      </c>
      <c r="C12" s="48">
        <v>63000</v>
      </c>
      <c r="D12" s="48">
        <v>78014</v>
      </c>
      <c r="E12" s="48">
        <v>654</v>
      </c>
      <c r="F12" s="48">
        <v>36355</v>
      </c>
      <c r="G12" s="48">
        <f>SUM(B12:F12)</f>
        <v>278023</v>
      </c>
      <c r="H12" s="7"/>
      <c r="K12" s="96"/>
      <c r="L12" s="102"/>
      <c r="M12" s="102"/>
    </row>
    <row r="13" spans="1:13" ht="14.25">
      <c r="A13" s="39" t="s">
        <v>68</v>
      </c>
      <c r="B13" s="50"/>
      <c r="C13" s="50"/>
      <c r="D13" s="48"/>
      <c r="E13" s="49"/>
      <c r="F13" s="48"/>
      <c r="G13" s="48">
        <f>SUM(B13:F13)</f>
        <v>0</v>
      </c>
      <c r="H13" s="37"/>
      <c r="K13" s="96"/>
      <c r="L13" s="99"/>
      <c r="M13" s="99"/>
    </row>
    <row r="14" spans="1:13" ht="14.25">
      <c r="A14" s="8" t="s">
        <v>58</v>
      </c>
      <c r="C14" s="51"/>
      <c r="D14" s="50">
        <v>-50886</v>
      </c>
      <c r="E14" s="50">
        <v>-71</v>
      </c>
      <c r="F14" s="50">
        <v>-10637</v>
      </c>
      <c r="G14" s="48">
        <f>SUM(D14:F14)</f>
        <v>-61594</v>
      </c>
      <c r="H14" s="7"/>
      <c r="K14" s="96"/>
      <c r="L14" s="102"/>
      <c r="M14" s="102"/>
    </row>
    <row r="15" spans="1:13" ht="14.25">
      <c r="A15" s="8" t="s">
        <v>46</v>
      </c>
      <c r="B15" s="50" t="s">
        <v>26</v>
      </c>
      <c r="C15" s="50"/>
      <c r="F15" s="50"/>
      <c r="G15" s="48"/>
      <c r="H15" s="7"/>
      <c r="K15" s="96"/>
      <c r="L15" s="102"/>
      <c r="M15" s="102"/>
    </row>
    <row r="16" spans="1:13" ht="14.25">
      <c r="A16" s="6" t="s">
        <v>59</v>
      </c>
      <c r="B16" s="48">
        <f>B13</f>
        <v>0</v>
      </c>
      <c r="C16" s="50">
        <f>C15</f>
        <v>0</v>
      </c>
      <c r="D16" s="50">
        <f>D14</f>
        <v>-50886</v>
      </c>
      <c r="E16" s="50">
        <f>E14</f>
        <v>-71</v>
      </c>
      <c r="F16" s="50">
        <f>F14</f>
        <v>-10637</v>
      </c>
      <c r="G16" s="50">
        <f>SUM(B16:F16)</f>
        <v>-61594</v>
      </c>
      <c r="H16" s="7"/>
      <c r="K16" s="96"/>
      <c r="L16" s="102"/>
      <c r="M16" s="102"/>
    </row>
    <row r="17" spans="1:13" ht="14.25">
      <c r="A17" s="6" t="s">
        <v>134</v>
      </c>
      <c r="B17" s="48">
        <f>B12+B13</f>
        <v>100000</v>
      </c>
      <c r="C17" s="48">
        <f>C12+C16</f>
        <v>63000</v>
      </c>
      <c r="D17" s="48">
        <f>D12+D16</f>
        <v>27128</v>
      </c>
      <c r="E17" s="48">
        <f>E12+E16</f>
        <v>583</v>
      </c>
      <c r="F17" s="48">
        <f>F12+F16</f>
        <v>25718</v>
      </c>
      <c r="G17" s="48">
        <f>G12+G16</f>
        <v>216429</v>
      </c>
      <c r="H17" s="125"/>
      <c r="K17" s="103"/>
      <c r="L17" s="102"/>
      <c r="M17" s="102"/>
    </row>
    <row r="18" spans="1:13" ht="14.25">
      <c r="A18" s="6"/>
      <c r="B18" s="52"/>
      <c r="C18" s="51"/>
      <c r="D18" s="50"/>
      <c r="E18" s="51"/>
      <c r="F18" s="51"/>
      <c r="G18" s="51"/>
      <c r="H18" s="125"/>
      <c r="K18" s="96"/>
      <c r="L18" s="102"/>
      <c r="M18" s="102"/>
    </row>
    <row r="19" spans="1:13" ht="14.25">
      <c r="A19" s="8"/>
      <c r="B19" s="50"/>
      <c r="C19" s="53"/>
      <c r="D19" s="54"/>
      <c r="E19" s="51"/>
      <c r="F19" s="53"/>
      <c r="G19" s="53"/>
      <c r="H19" s="7"/>
      <c r="K19" s="104"/>
      <c r="L19" s="102"/>
      <c r="M19" s="102"/>
    </row>
    <row r="20" spans="1:13" ht="14.25">
      <c r="A20" s="73" t="s">
        <v>128</v>
      </c>
      <c r="B20" s="48">
        <v>100000</v>
      </c>
      <c r="C20" s="48">
        <v>63000</v>
      </c>
      <c r="D20" s="55">
        <v>54625</v>
      </c>
      <c r="E20" s="55">
        <v>26093</v>
      </c>
      <c r="F20" s="55">
        <v>42158</v>
      </c>
      <c r="G20" s="55">
        <f>SUM(B20:F20)</f>
        <v>285876</v>
      </c>
      <c r="H20" s="7"/>
      <c r="K20" s="104"/>
      <c r="L20" s="102"/>
      <c r="M20" s="102"/>
    </row>
    <row r="21" spans="1:13" ht="14.25">
      <c r="A21" s="39" t="s">
        <v>57</v>
      </c>
      <c r="B21" s="48"/>
      <c r="C21" s="50"/>
      <c r="D21" s="55"/>
      <c r="E21" s="55"/>
      <c r="F21" s="55"/>
      <c r="G21" s="55">
        <f>SUM(C21:F21)</f>
        <v>0</v>
      </c>
      <c r="H21" s="37"/>
      <c r="K21" s="104"/>
      <c r="L21" s="102"/>
      <c r="M21" s="102"/>
    </row>
    <row r="22" spans="1:13" ht="14.25">
      <c r="A22" s="8" t="s">
        <v>58</v>
      </c>
      <c r="B22" s="50" t="s">
        <v>26</v>
      </c>
      <c r="D22" s="56">
        <v>-14009</v>
      </c>
      <c r="E22" s="56">
        <v>8688</v>
      </c>
      <c r="F22" s="56">
        <v>-24951</v>
      </c>
      <c r="G22" s="55">
        <f>SUM(C22:F22)</f>
        <v>-30272</v>
      </c>
      <c r="H22" s="7"/>
      <c r="K22" s="104"/>
      <c r="L22" s="102"/>
      <c r="M22" s="102"/>
    </row>
    <row r="23" spans="1:13" ht="14.25">
      <c r="A23" s="8" t="s">
        <v>46</v>
      </c>
      <c r="B23" s="48" t="s">
        <v>26</v>
      </c>
      <c r="C23" s="57"/>
      <c r="D23" s="56" t="s">
        <v>26</v>
      </c>
      <c r="E23" s="49"/>
      <c r="F23" s="49" t="s">
        <v>26</v>
      </c>
      <c r="G23" s="49" t="s">
        <v>26</v>
      </c>
      <c r="H23" s="7"/>
      <c r="K23" s="104"/>
      <c r="L23" s="102"/>
      <c r="M23" s="102"/>
    </row>
    <row r="24" spans="1:13" ht="14.25">
      <c r="A24" s="6" t="s">
        <v>59</v>
      </c>
      <c r="B24" s="48" t="s">
        <v>26</v>
      </c>
      <c r="C24" s="48">
        <f>C21</f>
        <v>0</v>
      </c>
      <c r="D24" s="48">
        <f>D22</f>
        <v>-14009</v>
      </c>
      <c r="E24" s="48">
        <f>E22</f>
        <v>8688</v>
      </c>
      <c r="F24" s="48">
        <f>F22</f>
        <v>-24951</v>
      </c>
      <c r="G24" s="48">
        <f>G21+G22</f>
        <v>-30272</v>
      </c>
      <c r="H24" s="7"/>
      <c r="K24" s="104"/>
      <c r="L24" s="102"/>
      <c r="M24" s="102"/>
    </row>
    <row r="25" spans="1:13" ht="14.25">
      <c r="A25" s="6" t="s">
        <v>135</v>
      </c>
      <c r="B25" s="48">
        <v>100000</v>
      </c>
      <c r="C25" s="48">
        <f>C20+C21</f>
        <v>63000</v>
      </c>
      <c r="D25" s="48">
        <f>D20+D22</f>
        <v>40616</v>
      </c>
      <c r="E25" s="48">
        <f>E20+E22</f>
        <v>34781</v>
      </c>
      <c r="F25" s="48">
        <f>F20+F24</f>
        <v>17207</v>
      </c>
      <c r="G25" s="48">
        <f>SUM(B25:F25)</f>
        <v>255604</v>
      </c>
      <c r="H25" s="7"/>
      <c r="K25" s="96"/>
      <c r="L25" s="102"/>
      <c r="M25" s="102"/>
    </row>
    <row r="26" spans="1:8" ht="14.25">
      <c r="A26" s="126"/>
      <c r="B26" s="126"/>
      <c r="C26" s="38"/>
      <c r="D26" s="25"/>
      <c r="E26" s="25"/>
      <c r="H26" s="4"/>
    </row>
    <row r="27" spans="1:8" ht="14.25">
      <c r="A27" s="28"/>
      <c r="B27" s="28"/>
      <c r="C27" s="28"/>
      <c r="D27" s="28"/>
      <c r="E27" s="28"/>
      <c r="H27" s="28"/>
    </row>
    <row r="28" spans="1:7" ht="14.25">
      <c r="A28" s="29"/>
      <c r="B28" s="30"/>
      <c r="C28" s="30"/>
      <c r="D28" s="30"/>
      <c r="E28" s="30"/>
      <c r="G28" s="9"/>
    </row>
    <row r="29" spans="1:7" ht="14.25">
      <c r="A29" s="29"/>
      <c r="B29" s="30"/>
      <c r="C29" s="30"/>
      <c r="D29" s="30"/>
      <c r="E29" s="30"/>
      <c r="F29" s="40"/>
      <c r="G29" s="40"/>
    </row>
    <row r="30" spans="1:7" ht="14.25">
      <c r="A30" s="31"/>
      <c r="B30" s="30"/>
      <c r="C30" s="30"/>
      <c r="D30" s="30"/>
      <c r="E30" s="30"/>
      <c r="F30" s="40"/>
      <c r="G30" s="40"/>
    </row>
    <row r="31" spans="1:8" ht="14.25">
      <c r="A31" s="31"/>
      <c r="B31" s="30"/>
      <c r="C31" s="30"/>
      <c r="D31" s="30"/>
      <c r="E31" s="30"/>
      <c r="F31" s="40"/>
      <c r="G31" s="40"/>
      <c r="H31" s="45"/>
    </row>
    <row r="32" spans="1:8" ht="15" thickBot="1">
      <c r="A32" s="125" t="s">
        <v>30</v>
      </c>
      <c r="B32" s="125"/>
      <c r="C32" s="125"/>
      <c r="D32" s="33" t="s">
        <v>31</v>
      </c>
      <c r="E32" s="30"/>
      <c r="F32" s="41"/>
      <c r="G32" s="40"/>
      <c r="H32" s="45"/>
    </row>
    <row r="33" spans="1:8" ht="14.25">
      <c r="A33" s="32"/>
      <c r="B33" s="32"/>
      <c r="C33" s="32"/>
      <c r="D33" s="34" t="s">
        <v>32</v>
      </c>
      <c r="E33" s="30"/>
      <c r="F33" s="41"/>
      <c r="G33" s="40"/>
      <c r="H33" s="45"/>
    </row>
    <row r="34" spans="1:8" ht="15" thickBot="1">
      <c r="A34" s="125" t="s">
        <v>33</v>
      </c>
      <c r="B34" s="125"/>
      <c r="C34" s="125"/>
      <c r="D34" s="33" t="s">
        <v>123</v>
      </c>
      <c r="E34" s="30"/>
      <c r="F34" s="40"/>
      <c r="G34" s="40"/>
      <c r="H34" s="30"/>
    </row>
    <row r="35" spans="1:8" ht="14.25">
      <c r="A35" s="32"/>
      <c r="B35" s="31" t="s">
        <v>37</v>
      </c>
      <c r="C35" s="32"/>
      <c r="D35" s="34" t="s">
        <v>32</v>
      </c>
      <c r="E35" s="30"/>
      <c r="F35" s="42"/>
      <c r="G35" s="42"/>
      <c r="H35" s="30"/>
    </row>
    <row r="36" spans="1:8" ht="14.25">
      <c r="A36" s="7"/>
      <c r="B36" s="30"/>
      <c r="C36" s="30"/>
      <c r="D36" s="30"/>
      <c r="E36" s="30"/>
      <c r="F36" s="30"/>
      <c r="G36" s="40"/>
      <c r="H36" s="30"/>
    </row>
    <row r="37" spans="1:8" ht="14.25">
      <c r="A37" s="7"/>
      <c r="B37" s="30"/>
      <c r="C37" s="30"/>
      <c r="D37" s="30"/>
      <c r="E37" s="30"/>
      <c r="F37" s="30"/>
      <c r="G37" s="41"/>
      <c r="H37" s="30"/>
    </row>
    <row r="38" spans="1:8" ht="14.25">
      <c r="A38" s="7"/>
      <c r="B38" s="30"/>
      <c r="C38" s="30"/>
      <c r="D38" s="30"/>
      <c r="E38" s="30"/>
      <c r="F38" s="30"/>
      <c r="G38" s="41"/>
      <c r="H38" s="30"/>
    </row>
    <row r="39" ht="14.25">
      <c r="A39" s="2"/>
    </row>
    <row r="40" ht="14.25">
      <c r="A40" s="2"/>
    </row>
    <row r="41" ht="14.25">
      <c r="A41" s="2"/>
    </row>
    <row r="42" ht="14.25">
      <c r="A42" s="2"/>
    </row>
    <row r="43" ht="14.25">
      <c r="A43" s="15" t="s">
        <v>125</v>
      </c>
    </row>
  </sheetData>
  <sheetProtection/>
  <mergeCells count="16">
    <mergeCell ref="H17:H18"/>
    <mergeCell ref="G9:G11"/>
    <mergeCell ref="H9:H11"/>
    <mergeCell ref="A9:A11"/>
    <mergeCell ref="B9:B11"/>
    <mergeCell ref="C9:C11"/>
    <mergeCell ref="D9:D11"/>
    <mergeCell ref="E9:E11"/>
    <mergeCell ref="A4:F4"/>
    <mergeCell ref="A5:F5"/>
    <mergeCell ref="F9:F11"/>
    <mergeCell ref="A32:C32"/>
    <mergeCell ref="A34:C34"/>
    <mergeCell ref="A26:B26"/>
    <mergeCell ref="A8:B8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61">
      <selection activeCell="C11" sqref="C11"/>
    </sheetView>
  </sheetViews>
  <sheetFormatPr defaultColWidth="9.140625" defaultRowHeight="15"/>
  <cols>
    <col min="1" max="1" width="55.7109375" style="0" customWidth="1"/>
    <col min="2" max="2" width="25.421875" style="83" customWidth="1"/>
    <col min="3" max="3" width="22.421875" style="83" customWidth="1"/>
    <col min="4" max="4" width="16.7109375" style="0" customWidth="1"/>
    <col min="6" max="6" width="0" style="0" hidden="1" customWidth="1"/>
  </cols>
  <sheetData>
    <row r="1" ht="15">
      <c r="A1" s="18" t="s">
        <v>34</v>
      </c>
    </row>
    <row r="2" ht="15">
      <c r="A2" s="18" t="s">
        <v>35</v>
      </c>
    </row>
    <row r="3" ht="14.25">
      <c r="A3" s="2"/>
    </row>
    <row r="4" ht="14.25">
      <c r="A4" s="2"/>
    </row>
    <row r="5" ht="14.25">
      <c r="A5" s="2"/>
    </row>
    <row r="6" ht="14.25">
      <c r="A6" s="2"/>
    </row>
    <row r="7" spans="1:3" ht="18">
      <c r="A7" s="117" t="s">
        <v>62</v>
      </c>
      <c r="B7" s="117"/>
      <c r="C7" s="117"/>
    </row>
    <row r="8" spans="1:3" ht="14.25">
      <c r="A8" s="123" t="s">
        <v>126</v>
      </c>
      <c r="B8" s="123"/>
      <c r="C8" s="123"/>
    </row>
    <row r="9" spans="1:3" ht="14.25">
      <c r="A9" s="131" t="s">
        <v>70</v>
      </c>
      <c r="B9" s="131"/>
      <c r="C9" s="131"/>
    </row>
    <row r="10" ht="14.25">
      <c r="A10" s="2"/>
    </row>
    <row r="11" ht="14.25">
      <c r="A11" s="2"/>
    </row>
    <row r="12" ht="14.25">
      <c r="A12" s="10" t="s">
        <v>39</v>
      </c>
    </row>
    <row r="13" spans="1:9" ht="14.25">
      <c r="A13" s="129"/>
      <c r="B13" s="132" t="s">
        <v>71</v>
      </c>
      <c r="C13" s="132"/>
      <c r="D13" s="30"/>
      <c r="E13" s="30"/>
      <c r="F13" s="30"/>
      <c r="G13" s="30"/>
      <c r="H13" s="30"/>
      <c r="I13" s="30"/>
    </row>
    <row r="14" spans="1:9" ht="14.25">
      <c r="A14" s="129"/>
      <c r="B14" s="132" t="s">
        <v>120</v>
      </c>
      <c r="C14" s="132"/>
      <c r="D14" s="93"/>
      <c r="E14" s="30"/>
      <c r="F14" s="30"/>
      <c r="G14" s="30"/>
      <c r="H14" s="30"/>
      <c r="I14" s="30"/>
    </row>
    <row r="15" spans="1:9" ht="14.25">
      <c r="A15" s="129"/>
      <c r="B15" s="130" t="s">
        <v>130</v>
      </c>
      <c r="C15" s="130" t="s">
        <v>129</v>
      </c>
      <c r="D15" s="93"/>
      <c r="E15" s="30"/>
      <c r="F15" s="30"/>
      <c r="G15" s="30"/>
      <c r="H15" s="30"/>
      <c r="I15" s="30"/>
    </row>
    <row r="16" spans="1:9" ht="14.25">
      <c r="A16" s="129"/>
      <c r="B16" s="130"/>
      <c r="C16" s="130"/>
      <c r="D16" s="93"/>
      <c r="E16" s="30"/>
      <c r="F16" s="30"/>
      <c r="G16" s="30"/>
      <c r="H16" s="30"/>
      <c r="I16" s="30"/>
    </row>
    <row r="17" spans="1:9" ht="14.25">
      <c r="A17" s="61"/>
      <c r="B17" s="84"/>
      <c r="C17" s="84"/>
      <c r="D17" s="93"/>
      <c r="E17" s="30"/>
      <c r="F17" s="30"/>
      <c r="G17" s="30"/>
      <c r="H17" s="30"/>
      <c r="I17" s="30"/>
    </row>
    <row r="18" spans="1:9" ht="14.25">
      <c r="A18" s="62" t="s">
        <v>72</v>
      </c>
      <c r="B18" s="81"/>
      <c r="C18" s="82"/>
      <c r="D18" s="93"/>
      <c r="E18" s="30"/>
      <c r="F18" s="30"/>
      <c r="G18" s="30"/>
      <c r="H18" s="30"/>
      <c r="I18" s="30"/>
    </row>
    <row r="19" spans="1:9" ht="14.25">
      <c r="A19" s="60" t="s">
        <v>73</v>
      </c>
      <c r="B19" s="109">
        <v>64219</v>
      </c>
      <c r="C19" s="107">
        <v>154067</v>
      </c>
      <c r="E19" s="30"/>
      <c r="F19" s="93">
        <v>12</v>
      </c>
      <c r="G19" s="30"/>
      <c r="H19" s="30"/>
      <c r="I19" s="30"/>
    </row>
    <row r="20" spans="1:9" ht="14.25">
      <c r="A20" s="60" t="s">
        <v>74</v>
      </c>
      <c r="B20" s="109"/>
      <c r="C20" s="107"/>
      <c r="E20" s="30"/>
      <c r="F20" s="93"/>
      <c r="G20" s="30"/>
      <c r="H20" s="30"/>
      <c r="I20" s="30"/>
    </row>
    <row r="21" spans="1:9" ht="14.25">
      <c r="A21" s="60" t="s">
        <v>75</v>
      </c>
      <c r="B21" s="109"/>
      <c r="C21" s="107"/>
      <c r="E21" s="30"/>
      <c r="F21" s="93"/>
      <c r="G21" s="30"/>
      <c r="H21" s="30"/>
      <c r="I21" s="30"/>
    </row>
    <row r="22" spans="1:9" ht="14.25">
      <c r="A22" s="60" t="s">
        <v>76</v>
      </c>
      <c r="B22" s="109"/>
      <c r="C22" s="107"/>
      <c r="E22" s="30"/>
      <c r="F22" s="93"/>
      <c r="G22" s="30"/>
      <c r="H22" s="30"/>
      <c r="I22" s="30"/>
    </row>
    <row r="23" spans="1:9" ht="14.25">
      <c r="A23" s="60" t="s">
        <v>77</v>
      </c>
      <c r="B23" s="109">
        <v>4391</v>
      </c>
      <c r="C23" s="107">
        <v>22647</v>
      </c>
      <c r="E23" s="30"/>
      <c r="F23" s="93">
        <v>15</v>
      </c>
      <c r="G23" s="30"/>
      <c r="H23" s="30"/>
      <c r="I23" s="30"/>
    </row>
    <row r="24" spans="1:9" ht="14.25">
      <c r="A24" s="62" t="s">
        <v>78</v>
      </c>
      <c r="B24" s="108">
        <f>SUM(B18:B23)</f>
        <v>68610</v>
      </c>
      <c r="C24" s="108">
        <f>SUM(C18:C23)</f>
        <v>176714</v>
      </c>
      <c r="E24" s="30"/>
      <c r="F24" s="93"/>
      <c r="G24" s="30"/>
      <c r="H24" s="30"/>
      <c r="I24" s="30"/>
    </row>
    <row r="25" spans="1:9" ht="14.25">
      <c r="A25" s="60" t="s">
        <v>79</v>
      </c>
      <c r="B25" s="109">
        <v>-25000</v>
      </c>
      <c r="C25" s="107">
        <v>-153821</v>
      </c>
      <c r="E25" s="30"/>
      <c r="F25" s="93">
        <v>27</v>
      </c>
      <c r="G25" s="30"/>
      <c r="H25" s="30"/>
      <c r="I25" s="30"/>
    </row>
    <row r="26" spans="1:9" ht="14.25">
      <c r="A26" s="60" t="s">
        <v>80</v>
      </c>
      <c r="B26" s="109">
        <v>-7583</v>
      </c>
      <c r="C26" s="109">
        <v>-10506</v>
      </c>
      <c r="E26" s="30"/>
      <c r="F26" s="93">
        <v>23</v>
      </c>
      <c r="G26" s="30"/>
      <c r="H26" s="30"/>
      <c r="I26" s="30"/>
    </row>
    <row r="27" spans="1:9" ht="14.25">
      <c r="A27" s="60" t="s">
        <v>81</v>
      </c>
      <c r="B27" s="110">
        <f>-5511+75</f>
        <v>-5436</v>
      </c>
      <c r="C27" s="107">
        <f>-5736</f>
        <v>-5736</v>
      </c>
      <c r="D27" s="80"/>
      <c r="E27" s="30"/>
      <c r="F27" s="93">
        <v>21</v>
      </c>
      <c r="G27" s="64"/>
      <c r="H27" s="30"/>
      <c r="I27" s="30"/>
    </row>
    <row r="28" spans="1:9" ht="14.25">
      <c r="A28" s="60" t="s">
        <v>82</v>
      </c>
      <c r="B28" s="109">
        <v>-3327</v>
      </c>
      <c r="C28" s="107">
        <v>-4118</v>
      </c>
      <c r="E28" s="30"/>
      <c r="F28" s="93">
        <v>26</v>
      </c>
      <c r="G28" s="30"/>
      <c r="H28" s="30"/>
      <c r="I28" s="30"/>
    </row>
    <row r="29" spans="1:9" ht="14.25">
      <c r="A29" s="60" t="s">
        <v>83</v>
      </c>
      <c r="B29" s="109"/>
      <c r="C29" s="107">
        <v>-266</v>
      </c>
      <c r="E29" s="30"/>
      <c r="F29" s="93">
        <v>22</v>
      </c>
      <c r="G29" s="30"/>
      <c r="H29" s="30"/>
      <c r="I29" s="30"/>
    </row>
    <row r="30" spans="1:9" ht="14.25">
      <c r="A30" s="60" t="s">
        <v>84</v>
      </c>
      <c r="B30" s="109">
        <f>-29067-B25</f>
        <v>-4067</v>
      </c>
      <c r="C30" s="109">
        <v>-21466</v>
      </c>
      <c r="E30" s="30"/>
      <c r="F30" s="93">
        <v>27</v>
      </c>
      <c r="G30" s="30"/>
      <c r="H30" s="30"/>
      <c r="I30" s="30"/>
    </row>
    <row r="31" spans="1:9" ht="14.25">
      <c r="A31" s="62" t="s">
        <v>85</v>
      </c>
      <c r="B31" s="111">
        <f>SUM(B25:B30)</f>
        <v>-45413</v>
      </c>
      <c r="C31" s="108">
        <f>SUM(C25:C30)</f>
        <v>-195913</v>
      </c>
      <c r="E31" s="30"/>
      <c r="F31" s="93"/>
      <c r="G31" s="30"/>
      <c r="H31" s="30"/>
      <c r="I31" s="30"/>
    </row>
    <row r="32" spans="1:9" ht="25.5">
      <c r="A32" s="62" t="s">
        <v>86</v>
      </c>
      <c r="B32" s="111">
        <f>B24+B31</f>
        <v>23197</v>
      </c>
      <c r="C32" s="111">
        <f>C24+C31</f>
        <v>-19199</v>
      </c>
      <c r="E32" s="30"/>
      <c r="F32" s="93"/>
      <c r="G32" s="30"/>
      <c r="H32" s="30"/>
      <c r="I32" s="30"/>
    </row>
    <row r="33" spans="1:9" ht="14.25">
      <c r="A33" s="61"/>
      <c r="B33" s="112"/>
      <c r="C33" s="112"/>
      <c r="E33" s="30"/>
      <c r="F33" s="93"/>
      <c r="G33" s="30"/>
      <c r="H33" s="30"/>
      <c r="I33" s="30"/>
    </row>
    <row r="34" spans="1:9" ht="14.25">
      <c r="A34" s="62" t="s">
        <v>63</v>
      </c>
      <c r="B34" s="112"/>
      <c r="C34" s="113"/>
      <c r="E34" s="30"/>
      <c r="F34" s="93"/>
      <c r="G34" s="30"/>
      <c r="H34" s="30"/>
      <c r="I34" s="30"/>
    </row>
    <row r="35" spans="1:9" ht="25.5">
      <c r="A35" s="60" t="s">
        <v>64</v>
      </c>
      <c r="B35" s="109">
        <v>2725</v>
      </c>
      <c r="C35" s="114"/>
      <c r="E35" s="30"/>
      <c r="F35" s="93">
        <v>14</v>
      </c>
      <c r="G35" s="30"/>
      <c r="H35" s="30"/>
      <c r="I35" s="30"/>
    </row>
    <row r="36" spans="1:9" ht="25.5">
      <c r="A36" s="60" t="s">
        <v>87</v>
      </c>
      <c r="B36" s="114">
        <v>11761</v>
      </c>
      <c r="C36" s="114">
        <v>11246</v>
      </c>
      <c r="E36" s="30"/>
      <c r="F36" s="93">
        <v>43</v>
      </c>
      <c r="G36" s="30"/>
      <c r="H36" s="30"/>
      <c r="I36" s="30"/>
    </row>
    <row r="37" spans="1:9" ht="14.25">
      <c r="A37" s="63" t="s">
        <v>77</v>
      </c>
      <c r="B37" s="106"/>
      <c r="C37" s="106"/>
      <c r="E37" s="30"/>
      <c r="F37" s="93"/>
      <c r="G37" s="30"/>
      <c r="H37" s="30"/>
      <c r="I37" s="30"/>
    </row>
    <row r="38" spans="1:9" ht="14.25">
      <c r="A38" s="62" t="s">
        <v>88</v>
      </c>
      <c r="B38" s="111">
        <f>SUM(B35:B37)</f>
        <v>14486</v>
      </c>
      <c r="C38" s="111">
        <f>SUM(C35:C36)</f>
        <v>11246</v>
      </c>
      <c r="E38" s="30"/>
      <c r="F38" s="93"/>
      <c r="G38" s="30"/>
      <c r="H38" s="30"/>
      <c r="I38" s="30"/>
    </row>
    <row r="39" spans="1:9" ht="14.25">
      <c r="A39" s="61"/>
      <c r="B39" s="113"/>
      <c r="C39" s="113"/>
      <c r="E39" s="30"/>
      <c r="F39" s="93"/>
      <c r="G39" s="30"/>
      <c r="H39" s="30"/>
      <c r="I39" s="30"/>
    </row>
    <row r="40" spans="1:9" ht="25.5">
      <c r="A40" s="60" t="s">
        <v>89</v>
      </c>
      <c r="B40" s="109">
        <v>-83360</v>
      </c>
      <c r="C40" s="109">
        <v>-3104</v>
      </c>
      <c r="E40" s="30"/>
      <c r="F40" s="93"/>
      <c r="G40" s="30"/>
      <c r="H40" s="30"/>
      <c r="I40" s="30"/>
    </row>
    <row r="41" spans="1:9" ht="14.25">
      <c r="A41" s="60" t="s">
        <v>90</v>
      </c>
      <c r="B41" s="109">
        <v>-75</v>
      </c>
      <c r="C41" s="109">
        <v>-2946</v>
      </c>
      <c r="E41" s="30"/>
      <c r="F41" s="93" t="s">
        <v>115</v>
      </c>
      <c r="G41" s="30"/>
      <c r="H41" s="30"/>
      <c r="I41" s="30"/>
    </row>
    <row r="42" spans="1:9" ht="14.25">
      <c r="A42" s="63" t="s">
        <v>84</v>
      </c>
      <c r="B42" s="109">
        <v>-36</v>
      </c>
      <c r="C42" s="109">
        <v>-48</v>
      </c>
      <c r="E42" s="30"/>
      <c r="F42" s="93"/>
      <c r="G42" s="30"/>
      <c r="H42" s="30"/>
      <c r="I42" s="30"/>
    </row>
    <row r="43" spans="1:9" ht="14.25">
      <c r="A43" s="62" t="s">
        <v>91</v>
      </c>
      <c r="B43" s="111">
        <f>SUM(B40:B42)</f>
        <v>-83471</v>
      </c>
      <c r="C43" s="111">
        <f>SUM(C40:C42)</f>
        <v>-6098</v>
      </c>
      <c r="E43" s="30"/>
      <c r="F43" s="93"/>
      <c r="G43" s="30"/>
      <c r="H43" s="30"/>
      <c r="I43" s="30"/>
    </row>
    <row r="44" spans="1:9" ht="25.5">
      <c r="A44" s="62" t="s">
        <v>65</v>
      </c>
      <c r="B44" s="111">
        <f>B38+B43</f>
        <v>-68985</v>
      </c>
      <c r="C44" s="111">
        <f>C38+C43</f>
        <v>5148</v>
      </c>
      <c r="E44" s="30"/>
      <c r="F44" s="93"/>
      <c r="G44" s="30"/>
      <c r="H44" s="30"/>
      <c r="I44" s="30"/>
    </row>
    <row r="45" spans="1:9" ht="14.25">
      <c r="A45" s="61"/>
      <c r="B45" s="113"/>
      <c r="C45" s="112"/>
      <c r="E45" s="30"/>
      <c r="F45" s="93"/>
      <c r="G45" s="30"/>
      <c r="H45" s="30"/>
      <c r="I45" s="30"/>
    </row>
    <row r="46" spans="1:9" ht="14.25">
      <c r="A46" s="62" t="s">
        <v>92</v>
      </c>
      <c r="B46" s="113"/>
      <c r="C46" s="113"/>
      <c r="E46" s="30"/>
      <c r="F46" s="93"/>
      <c r="G46" s="30"/>
      <c r="H46" s="30"/>
      <c r="I46" s="30"/>
    </row>
    <row r="47" spans="1:9" ht="14.25">
      <c r="A47" s="60" t="s">
        <v>66</v>
      </c>
      <c r="B47" s="113"/>
      <c r="C47" s="109"/>
      <c r="E47" s="30"/>
      <c r="F47" s="93" t="s">
        <v>116</v>
      </c>
      <c r="G47" s="30"/>
      <c r="H47" s="30"/>
      <c r="I47" s="30"/>
    </row>
    <row r="48" spans="1:9" ht="14.25">
      <c r="A48" s="60" t="s">
        <v>93</v>
      </c>
      <c r="B48" s="109">
        <v>117574</v>
      </c>
      <c r="C48" s="109">
        <v>180161</v>
      </c>
      <c r="E48" s="30"/>
      <c r="F48" s="93">
        <v>47</v>
      </c>
      <c r="G48" s="30"/>
      <c r="H48" s="30"/>
      <c r="I48" s="30"/>
    </row>
    <row r="49" spans="1:9" ht="14.25">
      <c r="A49" s="60" t="s">
        <v>94</v>
      </c>
      <c r="B49" s="107"/>
      <c r="C49" s="107"/>
      <c r="E49" s="30"/>
      <c r="F49" s="93"/>
      <c r="G49" s="30"/>
      <c r="H49" s="30"/>
      <c r="I49" s="30"/>
    </row>
    <row r="50" spans="1:9" ht="14.25">
      <c r="A50" s="60" t="s">
        <v>95</v>
      </c>
      <c r="B50" s="109">
        <v>8598</v>
      </c>
      <c r="C50" s="107">
        <v>172</v>
      </c>
      <c r="E50" s="30"/>
      <c r="F50" s="93" t="s">
        <v>117</v>
      </c>
      <c r="G50" s="30"/>
      <c r="H50" s="30"/>
      <c r="I50" s="30"/>
    </row>
    <row r="51" spans="1:9" ht="14.25">
      <c r="A51" s="62" t="s">
        <v>96</v>
      </c>
      <c r="B51" s="111">
        <f>SUM(B47:B50)</f>
        <v>126172</v>
      </c>
      <c r="C51" s="111">
        <f>SUM(C47:C50)</f>
        <v>180333</v>
      </c>
      <c r="E51" s="30"/>
      <c r="F51" s="93"/>
      <c r="G51" s="30"/>
      <c r="H51" s="30"/>
      <c r="I51" s="30"/>
    </row>
    <row r="52" spans="1:9" ht="14.25">
      <c r="A52" s="60" t="s">
        <v>97</v>
      </c>
      <c r="B52" s="109">
        <f>-86915+36</f>
        <v>-86879</v>
      </c>
      <c r="C52" s="107">
        <v>-140238</v>
      </c>
      <c r="E52" s="30"/>
      <c r="F52" s="93">
        <v>57</v>
      </c>
      <c r="G52" s="30"/>
      <c r="H52" s="30"/>
      <c r="I52" s="30"/>
    </row>
    <row r="53" spans="1:9" ht="14.25">
      <c r="A53" s="60" t="s">
        <v>98</v>
      </c>
      <c r="B53" s="107"/>
      <c r="C53" s="107" t="s">
        <v>26</v>
      </c>
      <c r="E53" s="30"/>
      <c r="F53" s="93"/>
      <c r="G53" s="30"/>
      <c r="H53" s="30"/>
      <c r="I53" s="30"/>
    </row>
    <row r="54" spans="1:9" ht="14.25">
      <c r="A54" s="60" t="s">
        <v>99</v>
      </c>
      <c r="B54" s="107"/>
      <c r="C54" s="107">
        <v>-9276</v>
      </c>
      <c r="E54" s="30"/>
      <c r="F54" s="93" t="s">
        <v>118</v>
      </c>
      <c r="G54" s="30"/>
      <c r="H54" s="30"/>
      <c r="I54" s="30"/>
    </row>
    <row r="55" spans="1:9" ht="14.25">
      <c r="A55" s="62" t="s">
        <v>100</v>
      </c>
      <c r="B55" s="111">
        <f>SUM(B52:B54)</f>
        <v>-86879</v>
      </c>
      <c r="C55" s="111">
        <f>SUM(C52:C54)</f>
        <v>-149514</v>
      </c>
      <c r="E55" s="30"/>
      <c r="F55" s="93"/>
      <c r="G55" s="30"/>
      <c r="H55" s="30"/>
      <c r="I55" s="30"/>
    </row>
    <row r="56" spans="1:9" ht="23.25" customHeight="1">
      <c r="A56" s="62" t="s">
        <v>101</v>
      </c>
      <c r="B56" s="115">
        <f>B51+B55</f>
        <v>39293</v>
      </c>
      <c r="C56" s="115">
        <f>C51+C55</f>
        <v>30819</v>
      </c>
      <c r="E56" s="30"/>
      <c r="F56" s="93"/>
      <c r="G56" s="30"/>
      <c r="H56" s="30"/>
      <c r="I56" s="30"/>
    </row>
    <row r="57" spans="1:9" ht="14.25">
      <c r="A57" s="61"/>
      <c r="B57" s="112"/>
      <c r="C57" s="112"/>
      <c r="E57" s="30"/>
      <c r="F57" s="93"/>
      <c r="G57" s="30"/>
      <c r="H57" s="30"/>
      <c r="I57" s="30"/>
    </row>
    <row r="58" spans="1:9" ht="14.25">
      <c r="A58" s="62" t="s">
        <v>102</v>
      </c>
      <c r="B58" s="111">
        <f>B32+B44+B56</f>
        <v>-6495</v>
      </c>
      <c r="C58" s="111">
        <f>C32+C44+C56</f>
        <v>16768</v>
      </c>
      <c r="E58" s="30"/>
      <c r="F58" s="93"/>
      <c r="G58" s="30"/>
      <c r="H58" s="30"/>
      <c r="I58" s="30"/>
    </row>
    <row r="59" spans="1:9" ht="14.25">
      <c r="A59" s="60" t="s">
        <v>103</v>
      </c>
      <c r="B59" s="109">
        <v>15051</v>
      </c>
      <c r="C59" s="109">
        <v>13876</v>
      </c>
      <c r="E59" s="30"/>
      <c r="F59" s="93"/>
      <c r="G59" s="30"/>
      <c r="H59" s="30"/>
      <c r="I59" s="30"/>
    </row>
    <row r="60" spans="1:9" ht="14.25">
      <c r="A60" s="60" t="s">
        <v>104</v>
      </c>
      <c r="B60" s="111">
        <f>B59+B58</f>
        <v>8556</v>
      </c>
      <c r="C60" s="111">
        <f>C59+C58</f>
        <v>30644</v>
      </c>
      <c r="E60" s="30"/>
      <c r="F60" s="93"/>
      <c r="G60" s="30"/>
      <c r="H60" s="30"/>
      <c r="I60" s="30"/>
    </row>
    <row r="61" spans="1:9" ht="14.25">
      <c r="A61" s="7"/>
      <c r="B61" s="85"/>
      <c r="C61" s="85"/>
      <c r="D61" s="93"/>
      <c r="E61" s="30"/>
      <c r="F61" s="30"/>
      <c r="G61" s="30"/>
      <c r="H61" s="30"/>
      <c r="I61" s="30"/>
    </row>
    <row r="62" spans="1:9" ht="14.25">
      <c r="A62" s="35"/>
      <c r="B62" s="85"/>
      <c r="C62" s="85"/>
      <c r="D62" s="30"/>
      <c r="E62" s="30"/>
      <c r="F62" s="30"/>
      <c r="G62" s="30"/>
      <c r="H62" s="30"/>
      <c r="I62" s="30"/>
    </row>
    <row r="63" spans="1:7" ht="15" thickBot="1">
      <c r="A63" s="7" t="s">
        <v>30</v>
      </c>
      <c r="B63" s="86" t="s">
        <v>31</v>
      </c>
      <c r="C63" s="87"/>
      <c r="D63" s="13"/>
      <c r="F63" s="32"/>
      <c r="G63" s="32"/>
    </row>
    <row r="64" spans="1:7" ht="14.25">
      <c r="A64" s="32"/>
      <c r="B64" s="88" t="s">
        <v>32</v>
      </c>
      <c r="C64" s="87"/>
      <c r="D64" s="14" t="s">
        <v>36</v>
      </c>
      <c r="F64" s="32"/>
      <c r="G64" s="32"/>
    </row>
    <row r="65" spans="1:7" ht="15" thickBot="1">
      <c r="A65" s="7" t="s">
        <v>33</v>
      </c>
      <c r="B65" s="33" t="s">
        <v>123</v>
      </c>
      <c r="C65" s="87"/>
      <c r="D65" s="13"/>
      <c r="F65" s="7"/>
      <c r="G65" s="7"/>
    </row>
    <row r="66" spans="1:7" ht="14.25">
      <c r="A66" s="32"/>
      <c r="B66" s="88" t="s">
        <v>32</v>
      </c>
      <c r="C66" s="87"/>
      <c r="D66" s="14" t="s">
        <v>36</v>
      </c>
      <c r="F66" s="32"/>
      <c r="G66" s="32"/>
    </row>
    <row r="67" spans="1:9" ht="14.25">
      <c r="A67" s="30"/>
      <c r="B67" s="85"/>
      <c r="C67" s="85"/>
      <c r="D67" s="30"/>
      <c r="E67" s="30"/>
      <c r="F67" s="30"/>
      <c r="G67" s="30"/>
      <c r="H67" s="30"/>
      <c r="I67" s="30"/>
    </row>
    <row r="68" spans="1:9" ht="14.25">
      <c r="A68" s="30"/>
      <c r="B68" s="85"/>
      <c r="C68" s="85"/>
      <c r="D68" s="30"/>
      <c r="E68" s="30"/>
      <c r="F68" s="30"/>
      <c r="G68" s="30"/>
      <c r="H68" s="30"/>
      <c r="I68" s="30"/>
    </row>
    <row r="69" ht="14.25">
      <c r="A69" s="15" t="s">
        <v>125</v>
      </c>
    </row>
    <row r="70" spans="1:9" ht="14.25">
      <c r="A70" s="30"/>
      <c r="B70" s="85"/>
      <c r="C70" s="85"/>
      <c r="D70" s="30"/>
      <c r="E70" s="30"/>
      <c r="F70" s="30"/>
      <c r="G70" s="30"/>
      <c r="H70" s="30"/>
      <c r="I70" s="30"/>
    </row>
  </sheetData>
  <sheetProtection/>
  <mergeCells count="9">
    <mergeCell ref="A15:A16"/>
    <mergeCell ref="B15:B16"/>
    <mergeCell ref="C15:C16"/>
    <mergeCell ref="A7:C7"/>
    <mergeCell ref="A8:C8"/>
    <mergeCell ref="A9:C9"/>
    <mergeCell ref="A13:A14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2023-05-12T09:16:31Z</dcterms:modified>
  <cp:category/>
  <cp:version/>
  <cp:contentType/>
  <cp:contentStatus/>
</cp:coreProperties>
</file>