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tanatn1104\Desktop\Размещение\1505\"/>
    </mc:Choice>
  </mc:AlternateContent>
  <bookViews>
    <workbookView xWindow="0" yWindow="0" windowWidth="23250" windowHeight="12435"/>
  </bookViews>
  <sheets>
    <sheet name="F1" sheetId="1" r:id="rId1"/>
    <sheet name="F2" sheetId="2" r:id="rId2"/>
    <sheet name="F3 без разделения ДС" sheetId="6" state="hidden" r:id="rId3"/>
    <sheet name="F3" sheetId="4" r:id="rId4"/>
    <sheet name="F4" sheetId="3" r:id="rId5"/>
  </sheets>
  <definedNames>
    <definedName name="_Hlk33035900" localSheetId="3">'F3'!$B$49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E30" i="4" s="1"/>
  <c r="E33" i="4" s="1"/>
  <c r="E40" i="4"/>
  <c r="E47" i="4"/>
  <c r="E51" i="4" l="1"/>
  <c r="E54" i="4" s="1"/>
  <c r="D39" i="1" l="1"/>
  <c r="E39" i="1"/>
  <c r="E31" i="1"/>
  <c r="E20" i="1"/>
  <c r="D31" i="1" l="1"/>
  <c r="E40" i="1"/>
  <c r="E45" i="1" s="1"/>
  <c r="D20" i="1"/>
  <c r="D40" i="1" l="1"/>
  <c r="F28" i="2" l="1"/>
  <c r="G46" i="2" l="1"/>
  <c r="F46" i="2"/>
  <c r="G18" i="2" l="1"/>
  <c r="D47" i="4" l="1"/>
  <c r="D40" i="4"/>
  <c r="D21" i="4"/>
  <c r="D30" i="4" s="1"/>
  <c r="D33" i="4" s="1"/>
  <c r="D51" i="4" l="1"/>
  <c r="G8" i="2" l="1"/>
  <c r="F8" i="2"/>
  <c r="G48" i="2" l="1"/>
  <c r="F48" i="2"/>
  <c r="G21" i="2"/>
  <c r="F18" i="2"/>
  <c r="F21" i="2" s="1"/>
  <c r="G13" i="2"/>
  <c r="F13" i="2"/>
  <c r="F22" i="2" l="1"/>
  <c r="F25" i="2" s="1"/>
  <c r="F36" i="2" s="1"/>
  <c r="F39" i="2" s="1"/>
  <c r="G22" i="2"/>
  <c r="G25" i="2" s="1"/>
  <c r="G36" i="2" s="1"/>
  <c r="G39" i="2" s="1"/>
  <c r="G49" i="2" s="1"/>
  <c r="F49" i="2" l="1"/>
  <c r="D54" i="4" l="1"/>
  <c r="D56" i="4" s="1"/>
  <c r="E49" i="6"/>
  <c r="E41" i="6"/>
  <c r="E22" i="6"/>
  <c r="E31" i="6" s="1"/>
  <c r="E34" i="6" s="1"/>
  <c r="E53" i="6" s="1"/>
  <c r="E56" i="6" s="1"/>
</calcChain>
</file>

<file path=xl/sharedStrings.xml><?xml version="1.0" encoding="utf-8"?>
<sst xmlns="http://schemas.openxmlformats.org/spreadsheetml/2006/main" count="255" uniqueCount="140">
  <si>
    <t>Прим.</t>
  </si>
  <si>
    <t>Активы</t>
  </si>
  <si>
    <t>Денежные средства и их эквиваленты</t>
  </si>
  <si>
    <t>Средства в кредитных организациях</t>
  </si>
  <si>
    <t>Производные финансовые активы</t>
  </si>
  <si>
    <t>Кредиты клиентам</t>
  </si>
  <si>
    <t>Инвестиционные ценные бумаги</t>
  </si>
  <si>
    <t>Инвестиционная недвижимость</t>
  </si>
  <si>
    <t>Основные средства</t>
  </si>
  <si>
    <t>Активы в форме права пользования</t>
  </si>
  <si>
    <t>Нематериальные активы</t>
  </si>
  <si>
    <t>Активы по текущему корпоративному подоходному налогу</t>
  </si>
  <si>
    <t>Прочие активы</t>
  </si>
  <si>
    <t>Итого активы</t>
  </si>
  <si>
    <t xml:space="preserve"> </t>
  </si>
  <si>
    <t>Обязательства</t>
  </si>
  <si>
    <t>Средства кредитных организаций</t>
  </si>
  <si>
    <t>Производные финансовые обязательства</t>
  </si>
  <si>
    <t>Обязательства по договорам аренды</t>
  </si>
  <si>
    <t>Прочие обязательства</t>
  </si>
  <si>
    <t>Итого обязательства</t>
  </si>
  <si>
    <t>Капитал</t>
  </si>
  <si>
    <t>Уставный капитал</t>
  </si>
  <si>
    <t>Резервный капитал</t>
  </si>
  <si>
    <t>Резерв справедливой стоимости</t>
  </si>
  <si>
    <t>Нераспределённая прибыль</t>
  </si>
  <si>
    <t>Итого капитал</t>
  </si>
  <si>
    <t>Итого капитал и обязательства</t>
  </si>
  <si>
    <t>За три месяца,</t>
  </si>
  <si>
    <t>(неаудировано)</t>
  </si>
  <si>
    <t>2022 года</t>
  </si>
  <si>
    <t>Процентная выручка, рассчитанная с использованием эффективной процентной ставки</t>
  </si>
  <si>
    <t>Процентные расходы, рассчитанные с использованием эффективной процентной ставки</t>
  </si>
  <si>
    <t>Выпущенные долговые ценные бумаги</t>
  </si>
  <si>
    <t>Договоры «репо»</t>
  </si>
  <si>
    <t>Чистый процентный доход</t>
  </si>
  <si>
    <t>Расходы по кредитным убыткам</t>
  </si>
  <si>
    <t>Чистый процентный доход после расходов по кредитным убыткам</t>
  </si>
  <si>
    <t>Чистые доходы/(убытки) по операциям с финансовыми инструментами, оцениваемыми по справедливой стоимости через прибыль или убыток</t>
  </si>
  <si>
    <t>Чистые (убытки)/доходы по операциям с иностранной валютой:</t>
  </si>
  <si>
    <t>- переоценка валютных статей</t>
  </si>
  <si>
    <t>- торговые операции</t>
  </si>
  <si>
    <t>Чистый доход в результате первоначального признания финансовых инструментов, оцениваемых по амортизированной стоимости</t>
  </si>
  <si>
    <t>Прочие доходы</t>
  </si>
  <si>
    <t>Расходы на персонал</t>
  </si>
  <si>
    <t>Прочие операционные расходы</t>
  </si>
  <si>
    <t>Прочие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</si>
  <si>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</si>
  <si>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</si>
  <si>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период</t>
  </si>
  <si>
    <t>Прочий совокупный доход</t>
  </si>
  <si>
    <t>Прочий совокупный доход, подлежащий реклассификации в состав прибыли или убытка в последующих периодах</t>
  </si>
  <si>
    <t>Чистое изменение справедливой стоимости долговых инструментов, оцениваемых по справедливой стоимости через прочий совокупный доход</t>
  </si>
  <si>
    <t>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</si>
  <si>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Чистый прочий совокупный доход, подлежащий реклассификации в состав прибыли или убытка в последующих периодах</t>
  </si>
  <si>
    <t>Прочий совокупный доход за отчетный период, за вычетом налогов</t>
  </si>
  <si>
    <t>Итого совокупный доход за отчетный период</t>
  </si>
  <si>
    <t>Резерв справед-ливой стоимости</t>
  </si>
  <si>
    <t>Резерв пере-оценки</t>
  </si>
  <si>
    <t>Нераспре-</t>
  </si>
  <si>
    <t>делённая прибыль</t>
  </si>
  <si>
    <t>Итого</t>
  </si>
  <si>
    <t>капитал</t>
  </si>
  <si>
    <t>Прочий совокупный доход за период</t>
  </si>
  <si>
    <t>Дивиденды объявленные</t>
  </si>
  <si>
    <t>Денежные потоки от операционной деятельности</t>
  </si>
  <si>
    <t>Проценты, полученные по денежным средствам и их эквивалентам</t>
  </si>
  <si>
    <t xml:space="preserve">Проценты, полученные по кредитам клиентам </t>
  </si>
  <si>
    <t>Проценты, полученные по инвестиционным ценным бумагам</t>
  </si>
  <si>
    <t>Прочие доходы полученные</t>
  </si>
  <si>
    <t>Проценты, уплаченные по средствам кредитных организаций</t>
  </si>
  <si>
    <t>Проценты, уплаченные по договорам «репо»</t>
  </si>
  <si>
    <t>Чистые реализованные убытки по операциям с иностранной валютой</t>
  </si>
  <si>
    <t>Чистые реализованные убытки по производным финансовым инструментам</t>
  </si>
  <si>
    <t>Расходы на персонал уплаченные</t>
  </si>
  <si>
    <t>Прочие операционные расходы уплаченные</t>
  </si>
  <si>
    <t>Налоги, кроме корпоративного подоходного налога и социальных отчислений, уплаченные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</si>
  <si>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</si>
  <si>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в операционных активах</t>
  </si>
  <si>
    <t xml:space="preserve">Средства в кредитных организациях </t>
  </si>
  <si>
    <t>Чистое уменьшение в операционных обязательствах</t>
  </si>
  <si>
    <t>Чистые денежные потоки от операционной деятельности до корпоративного подоходного налога</t>
  </si>
  <si>
    <t>Корпоративный подоходный налог уплаченный</t>
  </si>
  <si>
    <t>Чистое поступление/(расходование) денежных средств от/(в)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</si>
  <si>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</si>
  <si>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</si>
  <si>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</si>
  <si>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Приобретение инвестиционных ценных бумаг</t>
  </si>
  <si>
    <t xml:space="preserve">Поступления от продажи основных средств </t>
  </si>
  <si>
    <t>Чистое расходование денежных средств в инвестиционной деятельности</t>
  </si>
  <si>
    <t>Денежные потоки от финансовой деятельности</t>
  </si>
  <si>
    <t>Поступление средств от кредитных организаций</t>
  </si>
  <si>
    <t>Погашение средств кредитных организаций</t>
  </si>
  <si>
    <t>Дивиденды выплаченные</t>
  </si>
  <si>
    <t>Погашение обязательств по договорам аренды</t>
  </si>
  <si>
    <t>Чистое (расходование)/поступление денежных средств (в)/от финансовой деятельности</t>
  </si>
  <si>
    <t>Влияние ожидаемых кредитных убытков на денежные средства и их эквиваленты</t>
  </si>
  <si>
    <t>Влияние изменений обменных курсов на денежные средства и их эквиваленты</t>
  </si>
  <si>
    <t>Чистое (уменьшение)/увеличение денежных средств и их эквивалентов</t>
  </si>
  <si>
    <t>Денежные средства и их эквиваленты, на 1 января</t>
  </si>
  <si>
    <t>Товарищество с ограниченной ответственностью «Микрофинансовая организация «KMF (КМФ)»</t>
  </si>
  <si>
    <t>ПРОМЕЖУТОЧНЫЙ СОКРАЩЁННЫЙ ОТЧЁТ О ФИНАНСОВОМ ПОЛОЖЕНИИ</t>
  </si>
  <si>
    <r>
      <t>(В тысячах тенге</t>
    </r>
    <r>
      <rPr>
        <i/>
        <sz val="12"/>
        <color rgb="FF000000"/>
        <rFont val="Garamond"/>
        <family val="1"/>
        <charset val="204"/>
      </rPr>
      <t>)</t>
    </r>
  </si>
  <si>
    <t xml:space="preserve">ПРОМЕЖУТОЧНЫЙ СОКРАЩЁННЫЙ ОТЧЁТ О СОВОКУПНОМ ДОХОДЕ </t>
  </si>
  <si>
    <t xml:space="preserve">ПРОМЕЖУТОЧНЫЙ СОКРАЩЁННЫЙ ОТЧЁТ ОБ ИЗМЕНЕНИЯХ В КАПИТАЛЕ </t>
  </si>
  <si>
    <t>ПРОМЕЖУТОЧНЫЙ СОКРАЩЁННЫЙ ОТЧЁТ О ДВИЖЕНИИ ДЕНЕЖНЫХ СРЕДСТВ</t>
  </si>
  <si>
    <t>-</t>
  </si>
  <si>
    <t>Резерв переоценки инвестиционной недвижимости</t>
  </si>
  <si>
    <t>завершившихся 31 марта</t>
  </si>
  <si>
    <t>2023 года</t>
  </si>
  <si>
    <t>за три месяца, завершившихся 31 марта 2023 года</t>
  </si>
  <si>
    <t>Проценты, уплаченные по выпущенным долговым ценным бумагам</t>
  </si>
  <si>
    <t>Денежные средства и их эквиваленты, на 31 марта</t>
  </si>
  <si>
    <t>Обязательства по текущему корпоративному подоходному налогу</t>
  </si>
  <si>
    <t>Обязательства по отложенному корпоративному подоходному налогу</t>
  </si>
  <si>
    <t>завершившихся 31 декабря</t>
  </si>
  <si>
    <t>За двенадцать месяцев,</t>
  </si>
  <si>
    <t>Дивиденды к выплате</t>
  </si>
  <si>
    <t>Расформирование резервного капитала</t>
  </si>
  <si>
    <t>Увеличение уставного капитала за счет капитализации дивидендов</t>
  </si>
  <si>
    <t>Изменение резерва переоценки инвестиционной недвижимости</t>
  </si>
  <si>
    <t>Вклад в уставный капитал</t>
  </si>
  <si>
    <t>на 31 марта 2024 года</t>
  </si>
  <si>
    <t>Кредиторская задолженность по договорам «РЕПО»</t>
  </si>
  <si>
    <t>2024 года</t>
  </si>
  <si>
    <t>31 марта 2024 года</t>
  </si>
  <si>
    <t>31 декабря 2023 года</t>
  </si>
  <si>
    <t>(аудировано)</t>
  </si>
  <si>
    <t>за три месяца, завершившихся 31 марта 2024 года</t>
  </si>
  <si>
    <t>На 1 января 2023 года</t>
  </si>
  <si>
    <t>Перевод резервного капитала в нераспределённую прибыль</t>
  </si>
  <si>
    <t>Перевод резерва переоценки инвестиционной недвижимости в нераспреде-лённую прибыль</t>
  </si>
  <si>
    <t>На 31 декабря 2023 года</t>
  </si>
  <si>
    <t>На 31 марта 2024 года</t>
  </si>
  <si>
    <t>Итого совокупный доход за период</t>
  </si>
  <si>
    <t>завершившихся 31 марта
(неаудировано)</t>
  </si>
  <si>
    <t>Заместитель Председателя Правления</t>
  </si>
  <si>
    <t>Югай О.В.</t>
  </si>
  <si>
    <t>Главный бухгалтер</t>
  </si>
  <si>
    <t>Черных Е.Ю.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</si>
</sst>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?_);_(@_)"/>
    <numFmt numFmtId="165" formatCode="_(* #,##0.00_);_(* \(#,##0.00\);_(* &quot;-&quot;??_);_(@_)"/>
    <numFmt numFmtId="166" formatCode="_(* #.##0.00_);_(* \(#.##0.00\);_(* &quot;-&quot;??_);_(@_)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b/>
      <sz val="10"/>
      <color rgb="FF008000"/>
      <name val="Garamond"/>
      <family val="1"/>
      <charset val="204"/>
    </font>
    <font>
      <i/>
      <sz val="10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i/>
      <sz val="12"/>
      <color theme="1"/>
      <name val="Garamond"/>
      <family val="1"/>
      <charset val="204"/>
    </font>
    <font>
      <i/>
      <sz val="12"/>
      <color rgb="FF000000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Garamond"/>
      <family val="1"/>
      <charset val="204"/>
    </font>
    <font>
      <b/>
      <i/>
      <sz val="10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Garamond"/>
      <family val="1"/>
      <charset val="204"/>
    </font>
    <font>
      <sz val="10"/>
      <color rgb="FFC00000"/>
      <name val="Garamond"/>
      <family val="1"/>
      <charset val="204"/>
    </font>
    <font>
      <sz val="10"/>
      <color rgb="FFFF000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6" fontId="14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164" fontId="5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15" fillId="0" borderId="0" xfId="0" applyNumberFormat="1" applyFont="1" applyFill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/>
    </xf>
    <xf numFmtId="164" fontId="2" fillId="0" borderId="0" xfId="1" applyNumberFormat="1" applyFont="1" applyBorder="1" applyAlignment="1"/>
    <xf numFmtId="164" fontId="15" fillId="0" borderId="1" xfId="0" applyNumberFormat="1" applyFont="1" applyFill="1" applyBorder="1" applyAlignment="1">
      <alignment vertical="center"/>
    </xf>
    <xf numFmtId="164" fontId="0" fillId="0" borderId="0" xfId="0" applyNumberFormat="1"/>
    <xf numFmtId="0" fontId="13" fillId="0" borderId="0" xfId="0" applyFont="1"/>
    <xf numFmtId="164" fontId="5" fillId="0" borderId="0" xfId="1" applyNumberFormat="1" applyFont="1" applyFill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164" fontId="15" fillId="0" borderId="0" xfId="1" applyNumberFormat="1" applyFont="1" applyFill="1" applyAlignment="1">
      <alignment vertical="center"/>
    </xf>
    <xf numFmtId="164" fontId="15" fillId="0" borderId="1" xfId="1" applyNumberFormat="1" applyFont="1" applyFill="1" applyBorder="1" applyAlignment="1">
      <alignment vertical="center"/>
    </xf>
    <xf numFmtId="164" fontId="17" fillId="0" borderId="0" xfId="1" applyNumberFormat="1" applyFont="1" applyFill="1" applyAlignment="1">
      <alignment vertical="center"/>
    </xf>
    <xf numFmtId="0" fontId="17" fillId="0" borderId="0" xfId="0" applyFont="1" applyAlignment="1">
      <alignment horizontal="right" vertical="center" wrapText="1"/>
    </xf>
    <xf numFmtId="164" fontId="17" fillId="0" borderId="1" xfId="0" applyNumberFormat="1" applyFont="1" applyBorder="1" applyAlignment="1">
      <alignment horizontal="right" vertical="center" wrapText="1"/>
    </xf>
    <xf numFmtId="164" fontId="17" fillId="0" borderId="2" xfId="1" applyNumberFormat="1" applyFont="1" applyFill="1" applyBorder="1" applyAlignment="1">
      <alignment vertical="center"/>
    </xf>
    <xf numFmtId="0" fontId="18" fillId="0" borderId="0" xfId="0" applyFont="1" applyAlignment="1">
      <alignment horizontal="right" vertical="center" wrapText="1"/>
    </xf>
    <xf numFmtId="164" fontId="15" fillId="0" borderId="0" xfId="1" applyNumberFormat="1" applyFont="1" applyFill="1" applyBorder="1" applyAlignment="1">
      <alignment vertical="center"/>
    </xf>
    <xf numFmtId="164" fontId="17" fillId="0" borderId="1" xfId="1" applyNumberFormat="1" applyFont="1" applyFill="1" applyBorder="1" applyAlignment="1">
      <alignment vertical="center"/>
    </xf>
    <xf numFmtId="164" fontId="15" fillId="0" borderId="0" xfId="1" applyNumberFormat="1" applyFont="1" applyFill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4" fontId="15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165" fontId="17" fillId="0" borderId="0" xfId="0" applyNumberFormat="1" applyFont="1" applyAlignment="1">
      <alignment vertical="center"/>
    </xf>
    <xf numFmtId="164" fontId="15" fillId="0" borderId="1" xfId="0" applyNumberFormat="1" applyFont="1" applyBorder="1" applyAlignment="1">
      <alignment vertical="center"/>
    </xf>
    <xf numFmtId="164" fontId="17" fillId="0" borderId="0" xfId="1" applyNumberFormat="1" applyFont="1" applyBorder="1" applyAlignment="1"/>
    <xf numFmtId="164" fontId="17" fillId="0" borderId="1" xfId="0" applyNumberFormat="1" applyFont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9" fillId="0" borderId="0" xfId="0" applyFont="1"/>
    <xf numFmtId="0" fontId="15" fillId="0" borderId="0" xfId="0" applyFont="1" applyAlignment="1">
      <alignment horizontal="right" vertical="center" wrapText="1"/>
    </xf>
    <xf numFmtId="164" fontId="17" fillId="0" borderId="2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17" fillId="0" borderId="3" xfId="0" applyNumberFormat="1" applyFont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64" fontId="17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20" fillId="0" borderId="0" xfId="0" applyNumberFormat="1" applyFont="1" applyAlignment="1">
      <alignment vertical="center"/>
    </xf>
    <xf numFmtId="164" fontId="2" fillId="0" borderId="0" xfId="1" applyNumberFormat="1" applyFont="1" applyFill="1" applyAlignment="1">
      <alignment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/>
    <xf numFmtId="164" fontId="21" fillId="0" borderId="0" xfId="1" applyNumberFormat="1" applyFont="1" applyFill="1" applyAlignment="1">
      <alignment vertical="center"/>
    </xf>
    <xf numFmtId="164" fontId="22" fillId="0" borderId="1" xfId="1" applyNumberFormat="1" applyFont="1" applyFill="1" applyBorder="1" applyAlignment="1">
      <alignment vertical="center"/>
    </xf>
    <xf numFmtId="4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Comma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5"/>
  <sheetViews>
    <sheetView tabSelected="1" zoomScale="85" zoomScaleNormal="85" workbookViewId="0">
      <selection activeCell="B1" sqref="B1"/>
    </sheetView>
  </sheetViews>
  <sheetFormatPr defaultRowHeight="15" x14ac:dyDescent="0.25"/>
  <cols>
    <col min="2" max="2" width="56.28515625" bestFit="1" customWidth="1"/>
    <col min="4" max="5" width="22.28515625" customWidth="1"/>
    <col min="6" max="6" width="12.28515625" bestFit="1" customWidth="1"/>
    <col min="20" max="20" width="11" bestFit="1" customWidth="1"/>
  </cols>
  <sheetData>
    <row r="1" spans="2:6" ht="15.75" x14ac:dyDescent="0.25">
      <c r="B1" s="18" t="s">
        <v>100</v>
      </c>
    </row>
    <row r="2" spans="2:6" ht="31.5" x14ac:dyDescent="0.25">
      <c r="B2" s="19" t="s">
        <v>101</v>
      </c>
    </row>
    <row r="3" spans="2:6" ht="15.75" x14ac:dyDescent="0.25">
      <c r="B3" s="19" t="s">
        <v>122</v>
      </c>
    </row>
    <row r="4" spans="2:6" ht="15.75" x14ac:dyDescent="0.25">
      <c r="B4" s="20" t="s">
        <v>102</v>
      </c>
    </row>
    <row r="6" spans="2:6" x14ac:dyDescent="0.25">
      <c r="B6" s="91"/>
      <c r="C6" s="92" t="s">
        <v>0</v>
      </c>
      <c r="D6" s="10" t="s">
        <v>125</v>
      </c>
      <c r="E6" s="10" t="s">
        <v>126</v>
      </c>
    </row>
    <row r="7" spans="2:6" ht="15.75" thickBot="1" x14ac:dyDescent="0.3">
      <c r="B7" s="91"/>
      <c r="C7" s="93"/>
      <c r="D7" s="11" t="s">
        <v>29</v>
      </c>
      <c r="E7" s="11" t="s">
        <v>127</v>
      </c>
    </row>
    <row r="8" spans="2:6" x14ac:dyDescent="0.25">
      <c r="B8" s="76" t="s">
        <v>1</v>
      </c>
      <c r="C8" s="6"/>
      <c r="D8" s="7"/>
      <c r="E8" s="8"/>
    </row>
    <row r="9" spans="2:6" x14ac:dyDescent="0.25">
      <c r="B9" s="8" t="s">
        <v>2</v>
      </c>
      <c r="C9" s="6">
        <v>5</v>
      </c>
      <c r="D9" s="22">
        <v>26726001</v>
      </c>
      <c r="E9" s="21">
        <v>9700278</v>
      </c>
      <c r="F9" s="32"/>
    </row>
    <row r="10" spans="2:6" x14ac:dyDescent="0.25">
      <c r="B10" s="8" t="s">
        <v>3</v>
      </c>
      <c r="C10" s="6"/>
      <c r="D10" s="22">
        <v>23361</v>
      </c>
      <c r="E10" s="21">
        <v>24188</v>
      </c>
      <c r="F10" s="32"/>
    </row>
    <row r="11" spans="2:6" x14ac:dyDescent="0.25">
      <c r="B11" s="80" t="s">
        <v>4</v>
      </c>
      <c r="C11" s="6">
        <v>6</v>
      </c>
      <c r="D11" s="22">
        <v>0</v>
      </c>
      <c r="E11" s="21">
        <v>39782</v>
      </c>
      <c r="F11" s="32"/>
    </row>
    <row r="12" spans="2:6" x14ac:dyDescent="0.25">
      <c r="B12" s="80" t="s">
        <v>5</v>
      </c>
      <c r="C12" s="6">
        <v>7</v>
      </c>
      <c r="D12" s="22">
        <v>245841915</v>
      </c>
      <c r="E12" s="21">
        <v>237942687</v>
      </c>
      <c r="F12" s="32"/>
    </row>
    <row r="13" spans="2:6" x14ac:dyDescent="0.25">
      <c r="B13" s="80" t="s">
        <v>6</v>
      </c>
      <c r="C13" s="6">
        <v>8</v>
      </c>
      <c r="D13" s="22">
        <v>28568718</v>
      </c>
      <c r="E13" s="81">
        <v>24478576</v>
      </c>
      <c r="F13" s="32"/>
    </row>
    <row r="14" spans="2:6" x14ac:dyDescent="0.25">
      <c r="B14" s="80" t="s">
        <v>7</v>
      </c>
      <c r="C14" s="6">
        <v>9</v>
      </c>
      <c r="D14" s="22">
        <v>0</v>
      </c>
      <c r="E14" s="21">
        <v>66958</v>
      </c>
      <c r="F14" s="32"/>
    </row>
    <row r="15" spans="2:6" x14ac:dyDescent="0.25">
      <c r="B15" s="80" t="s">
        <v>8</v>
      </c>
      <c r="C15" s="6">
        <v>10</v>
      </c>
      <c r="D15" s="22">
        <v>11016254</v>
      </c>
      <c r="E15" s="21">
        <v>10891077</v>
      </c>
      <c r="F15" s="32"/>
    </row>
    <row r="16" spans="2:6" x14ac:dyDescent="0.25">
      <c r="B16" s="80" t="s">
        <v>9</v>
      </c>
      <c r="C16" s="6">
        <v>11</v>
      </c>
      <c r="D16" s="22">
        <v>1075206</v>
      </c>
      <c r="E16" s="21">
        <v>931504</v>
      </c>
      <c r="F16" s="32"/>
    </row>
    <row r="17" spans="2:20" x14ac:dyDescent="0.25">
      <c r="B17" s="8" t="s">
        <v>10</v>
      </c>
      <c r="C17" s="6">
        <v>12</v>
      </c>
      <c r="D17" s="22">
        <v>2450176</v>
      </c>
      <c r="E17" s="21">
        <v>2224050</v>
      </c>
      <c r="F17" s="32"/>
    </row>
    <row r="18" spans="2:20" x14ac:dyDescent="0.25">
      <c r="B18" s="8" t="s">
        <v>11</v>
      </c>
      <c r="C18" s="6">
        <v>17</v>
      </c>
      <c r="D18" s="22">
        <v>909553</v>
      </c>
      <c r="E18" s="21">
        <v>394810</v>
      </c>
      <c r="F18" s="32"/>
    </row>
    <row r="19" spans="2:20" ht="15.75" thickBot="1" x14ac:dyDescent="0.3">
      <c r="B19" s="8" t="s">
        <v>12</v>
      </c>
      <c r="C19" s="6">
        <v>13</v>
      </c>
      <c r="D19" s="25">
        <v>1743056</v>
      </c>
      <c r="E19" s="29">
        <v>1653049</v>
      </c>
      <c r="F19" s="32"/>
    </row>
    <row r="20" spans="2:20" ht="15.75" thickBot="1" x14ac:dyDescent="0.3">
      <c r="B20" s="76" t="s">
        <v>13</v>
      </c>
      <c r="C20" s="9"/>
      <c r="D20" s="25">
        <f>SUM(D9:D19)</f>
        <v>318354240</v>
      </c>
      <c r="E20" s="29">
        <f>SUM(E9:E19)</f>
        <v>288346959</v>
      </c>
      <c r="F20" s="32"/>
    </row>
    <row r="21" spans="2:20" x14ac:dyDescent="0.25">
      <c r="B21" s="76" t="s">
        <v>14</v>
      </c>
      <c r="C21" s="9"/>
      <c r="D21" s="76"/>
      <c r="E21" s="8"/>
      <c r="F21" s="32"/>
    </row>
    <row r="22" spans="2:20" x14ac:dyDescent="0.25">
      <c r="B22" s="76" t="s">
        <v>15</v>
      </c>
      <c r="C22" s="6"/>
      <c r="D22" s="76"/>
      <c r="E22" s="8"/>
      <c r="F22" s="32"/>
    </row>
    <row r="23" spans="2:20" x14ac:dyDescent="0.25">
      <c r="B23" s="8" t="s">
        <v>16</v>
      </c>
      <c r="C23" s="6">
        <v>14</v>
      </c>
      <c r="D23" s="22">
        <v>207477057</v>
      </c>
      <c r="E23" s="21">
        <v>190006304</v>
      </c>
      <c r="F23" s="32"/>
    </row>
    <row r="24" spans="2:20" x14ac:dyDescent="0.25">
      <c r="B24" s="8" t="s">
        <v>123</v>
      </c>
      <c r="C24" s="6">
        <v>15</v>
      </c>
      <c r="D24" s="22">
        <v>23680791</v>
      </c>
      <c r="E24" s="21">
        <v>16561713</v>
      </c>
      <c r="F24" s="32"/>
    </row>
    <row r="25" spans="2:20" x14ac:dyDescent="0.25">
      <c r="B25" s="8" t="s">
        <v>17</v>
      </c>
      <c r="C25" s="6">
        <v>6</v>
      </c>
      <c r="D25" s="22">
        <v>955706</v>
      </c>
      <c r="E25" s="21">
        <v>230893</v>
      </c>
      <c r="F25" s="32"/>
    </row>
    <row r="26" spans="2:20" x14ac:dyDescent="0.25">
      <c r="B26" s="8" t="s">
        <v>18</v>
      </c>
      <c r="C26" s="6">
        <v>11</v>
      </c>
      <c r="D26" s="22">
        <v>1164980</v>
      </c>
      <c r="E26" s="21">
        <v>1013981</v>
      </c>
      <c r="F26" s="32"/>
    </row>
    <row r="27" spans="2:20" x14ac:dyDescent="0.25">
      <c r="B27" s="8" t="s">
        <v>33</v>
      </c>
      <c r="C27" s="6">
        <v>16</v>
      </c>
      <c r="D27" s="22">
        <v>23278373</v>
      </c>
      <c r="E27" s="21">
        <v>22250286</v>
      </c>
      <c r="F27" s="32"/>
    </row>
    <row r="28" spans="2:20" x14ac:dyDescent="0.25">
      <c r="B28" s="8" t="s">
        <v>113</v>
      </c>
      <c r="C28" s="6"/>
      <c r="D28" s="22">
        <v>239303</v>
      </c>
      <c r="E28" s="21">
        <v>0</v>
      </c>
      <c r="F28" s="32"/>
      <c r="T28" s="90"/>
    </row>
    <row r="29" spans="2:20" x14ac:dyDescent="0.25">
      <c r="B29" s="8" t="s">
        <v>114</v>
      </c>
      <c r="C29" s="6">
        <v>17</v>
      </c>
      <c r="D29" s="22">
        <v>40359</v>
      </c>
      <c r="E29" s="21">
        <v>46278</v>
      </c>
      <c r="F29" s="32"/>
      <c r="T29" s="90"/>
    </row>
    <row r="30" spans="2:20" ht="15.75" thickBot="1" x14ac:dyDescent="0.3">
      <c r="B30" s="8" t="s">
        <v>19</v>
      </c>
      <c r="C30" s="6">
        <v>13</v>
      </c>
      <c r="D30" s="25">
        <v>6844808</v>
      </c>
      <c r="E30" s="29">
        <v>5997212</v>
      </c>
      <c r="F30" s="32"/>
    </row>
    <row r="31" spans="2:20" ht="15.75" thickBot="1" x14ac:dyDescent="0.3">
      <c r="B31" s="76" t="s">
        <v>20</v>
      </c>
      <c r="C31" s="6"/>
      <c r="D31" s="25">
        <f>SUM(D23:D30)</f>
        <v>263681377</v>
      </c>
      <c r="E31" s="29">
        <f>SUM(E23:E30)</f>
        <v>236106667</v>
      </c>
      <c r="F31" s="32"/>
      <c r="G31" s="32"/>
    </row>
    <row r="32" spans="2:20" x14ac:dyDescent="0.25">
      <c r="B32" s="76" t="s">
        <v>14</v>
      </c>
      <c r="C32" s="6"/>
      <c r="D32" s="76"/>
      <c r="E32" s="8"/>
      <c r="F32" s="32"/>
    </row>
    <row r="33" spans="2:6" x14ac:dyDescent="0.25">
      <c r="B33" s="76" t="s">
        <v>21</v>
      </c>
      <c r="C33" s="6"/>
      <c r="D33" s="76"/>
      <c r="E33" s="8"/>
      <c r="F33" s="32"/>
    </row>
    <row r="34" spans="2:6" x14ac:dyDescent="0.25">
      <c r="B34" s="8" t="s">
        <v>22</v>
      </c>
      <c r="C34" s="6">
        <v>18</v>
      </c>
      <c r="D34" s="22">
        <v>50008939</v>
      </c>
      <c r="E34" s="21">
        <v>50008939</v>
      </c>
      <c r="F34" s="32"/>
    </row>
    <row r="35" spans="2:6" x14ac:dyDescent="0.25">
      <c r="B35" s="8" t="s">
        <v>23</v>
      </c>
      <c r="C35" s="6">
        <v>18</v>
      </c>
      <c r="D35" s="22">
        <v>0</v>
      </c>
      <c r="E35" s="21"/>
      <c r="F35" s="32"/>
    </row>
    <row r="36" spans="2:6" x14ac:dyDescent="0.25">
      <c r="B36" s="8" t="s">
        <v>24</v>
      </c>
      <c r="C36" s="6"/>
      <c r="D36" s="22">
        <v>-390720</v>
      </c>
      <c r="E36" s="21">
        <v>-237441</v>
      </c>
      <c r="F36" s="32"/>
    </row>
    <row r="37" spans="2:6" x14ac:dyDescent="0.25">
      <c r="B37" s="8" t="s">
        <v>107</v>
      </c>
      <c r="C37" s="6"/>
      <c r="D37" s="22">
        <v>0</v>
      </c>
      <c r="E37" s="21"/>
      <c r="F37" s="32"/>
    </row>
    <row r="38" spans="2:6" x14ac:dyDescent="0.25">
      <c r="B38" s="8" t="s">
        <v>25</v>
      </c>
      <c r="C38" s="6"/>
      <c r="D38" s="22">
        <v>5054644</v>
      </c>
      <c r="E38" s="21">
        <v>2468794</v>
      </c>
      <c r="F38" s="32"/>
    </row>
    <row r="39" spans="2:6" ht="15.75" thickBot="1" x14ac:dyDescent="0.3">
      <c r="B39" s="76" t="s">
        <v>26</v>
      </c>
      <c r="C39" s="6"/>
      <c r="D39" s="25">
        <f>SUM(D34:D38)</f>
        <v>54672863</v>
      </c>
      <c r="E39" s="29">
        <f>SUM(E34:E38)</f>
        <v>52240292</v>
      </c>
      <c r="F39" s="32"/>
    </row>
    <row r="40" spans="2:6" ht="15.75" thickBot="1" x14ac:dyDescent="0.3">
      <c r="B40" s="76" t="s">
        <v>27</v>
      </c>
      <c r="C40" s="6"/>
      <c r="D40" s="25">
        <f>D31+D39</f>
        <v>318354240</v>
      </c>
      <c r="E40" s="29">
        <f>E31+E39</f>
        <v>288346959</v>
      </c>
    </row>
    <row r="43" spans="2:6" x14ac:dyDescent="0.25">
      <c r="B43" t="s">
        <v>136</v>
      </c>
      <c r="D43" t="s">
        <v>137</v>
      </c>
    </row>
    <row r="45" spans="2:6" x14ac:dyDescent="0.25">
      <c r="B45" t="s">
        <v>138</v>
      </c>
      <c r="D45" t="s">
        <v>139</v>
      </c>
      <c r="E45" s="32">
        <f>E40-E20</f>
        <v>0</v>
      </c>
    </row>
  </sheetData>
  <mergeCells count="2"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zoomScale="70" zoomScaleNormal="70" workbookViewId="0">
      <selection activeCell="B1" sqref="B1"/>
    </sheetView>
  </sheetViews>
  <sheetFormatPr defaultRowHeight="15" outlineLevelCol="1" x14ac:dyDescent="0.25"/>
  <cols>
    <col min="1" max="1" width="7.7109375" customWidth="1"/>
    <col min="2" max="2" width="64.140625" customWidth="1"/>
    <col min="3" max="3" width="7.7109375" customWidth="1"/>
    <col min="4" max="4" width="21.7109375" customWidth="1" outlineLevel="1"/>
    <col min="5" max="5" width="21.7109375" style="65" customWidth="1" outlineLevel="1"/>
    <col min="6" max="6" width="20.28515625" hidden="1" customWidth="1"/>
    <col min="7" max="7" width="20.28515625" style="65" hidden="1" customWidth="1"/>
  </cols>
  <sheetData>
    <row r="1" spans="2:7" ht="15.75" x14ac:dyDescent="0.25">
      <c r="B1" s="18" t="s">
        <v>100</v>
      </c>
    </row>
    <row r="2" spans="2:7" ht="15.75" x14ac:dyDescent="0.25">
      <c r="B2" s="18" t="s">
        <v>103</v>
      </c>
    </row>
    <row r="3" spans="2:7" ht="15.75" x14ac:dyDescent="0.25">
      <c r="B3" s="18" t="s">
        <v>128</v>
      </c>
    </row>
    <row r="4" spans="2:7" ht="15.75" x14ac:dyDescent="0.25">
      <c r="B4" s="20" t="s">
        <v>102</v>
      </c>
    </row>
    <row r="5" spans="2:7" ht="14.45" customHeight="1" x14ac:dyDescent="0.25">
      <c r="B5" s="95"/>
      <c r="C5" s="94"/>
      <c r="D5" s="94" t="s">
        <v>28</v>
      </c>
      <c r="E5" s="94"/>
      <c r="F5" s="94" t="s">
        <v>116</v>
      </c>
      <c r="G5" s="94"/>
    </row>
    <row r="6" spans="2:7" ht="24" customHeight="1" x14ac:dyDescent="0.25">
      <c r="B6" s="95"/>
      <c r="C6" s="94"/>
      <c r="D6" s="94" t="s">
        <v>108</v>
      </c>
      <c r="E6" s="94"/>
      <c r="F6" s="94" t="s">
        <v>115</v>
      </c>
      <c r="G6" s="94"/>
    </row>
    <row r="7" spans="2:7" x14ac:dyDescent="0.25">
      <c r="B7" s="95"/>
      <c r="C7" s="94"/>
      <c r="D7" s="94" t="s">
        <v>29</v>
      </c>
      <c r="E7" s="94"/>
      <c r="F7" s="94" t="s">
        <v>29</v>
      </c>
      <c r="G7" s="94"/>
    </row>
    <row r="8" spans="2:7" x14ac:dyDescent="0.25">
      <c r="B8" s="53"/>
      <c r="C8" s="54" t="s">
        <v>0</v>
      </c>
      <c r="D8" s="56" t="s">
        <v>124</v>
      </c>
      <c r="E8" s="77" t="s">
        <v>109</v>
      </c>
      <c r="F8" s="56" t="str">
        <f>D8</f>
        <v>2024 года</v>
      </c>
      <c r="G8" s="64" t="str">
        <f>E8</f>
        <v>2023 года</v>
      </c>
    </row>
    <row r="9" spans="2:7" ht="25.5" x14ac:dyDescent="0.25">
      <c r="B9" s="53" t="s">
        <v>31</v>
      </c>
      <c r="C9" s="2"/>
      <c r="D9" s="53"/>
      <c r="E9" s="41"/>
      <c r="F9" s="53"/>
      <c r="G9" s="41"/>
    </row>
    <row r="10" spans="2:7" x14ac:dyDescent="0.25">
      <c r="B10" s="3" t="s">
        <v>2</v>
      </c>
      <c r="C10" s="2"/>
      <c r="D10" s="21">
        <v>184782</v>
      </c>
      <c r="E10" s="58">
        <v>161580</v>
      </c>
      <c r="F10" s="21">
        <v>1051775</v>
      </c>
      <c r="G10" s="58">
        <v>761279</v>
      </c>
    </row>
    <row r="11" spans="2:7" x14ac:dyDescent="0.25">
      <c r="B11" s="3" t="s">
        <v>5</v>
      </c>
      <c r="C11" s="2"/>
      <c r="D11" s="21">
        <v>22880069</v>
      </c>
      <c r="E11" s="58">
        <v>19386892</v>
      </c>
      <c r="F11" s="21">
        <v>82964612</v>
      </c>
      <c r="G11" s="58">
        <v>70082077</v>
      </c>
    </row>
    <row r="12" spans="2:7" x14ac:dyDescent="0.25">
      <c r="B12" s="3" t="s">
        <v>6</v>
      </c>
      <c r="C12" s="2"/>
      <c r="D12" s="21">
        <v>308749</v>
      </c>
      <c r="E12" s="58">
        <v>173588</v>
      </c>
      <c r="F12" s="21">
        <v>894507</v>
      </c>
      <c r="G12" s="58">
        <v>565138</v>
      </c>
    </row>
    <row r="13" spans="2:7" x14ac:dyDescent="0.25">
      <c r="B13" s="3"/>
      <c r="C13" s="2"/>
      <c r="D13" s="22">
        <v>23373600</v>
      </c>
      <c r="E13" s="59">
        <v>19722060</v>
      </c>
      <c r="F13" s="22">
        <f t="shared" ref="F13:G13" si="0">SUM(F10:F12)</f>
        <v>84910894</v>
      </c>
      <c r="G13" s="59">
        <f t="shared" si="0"/>
        <v>71408494</v>
      </c>
    </row>
    <row r="14" spans="2:7" ht="25.5" x14ac:dyDescent="0.25">
      <c r="B14" s="53" t="s">
        <v>32</v>
      </c>
      <c r="C14" s="2"/>
      <c r="D14" s="22"/>
      <c r="E14" s="59"/>
      <c r="F14" s="22"/>
      <c r="G14" s="59"/>
    </row>
    <row r="15" spans="2:7" x14ac:dyDescent="0.25">
      <c r="B15" s="3" t="s">
        <v>16</v>
      </c>
      <c r="C15" s="2"/>
      <c r="D15" s="21">
        <v>-7024982</v>
      </c>
      <c r="E15" s="58">
        <v>-5072095</v>
      </c>
      <c r="F15" s="21">
        <v>-23544687</v>
      </c>
      <c r="G15" s="58">
        <v>-18566594</v>
      </c>
    </row>
    <row r="16" spans="2:7" x14ac:dyDescent="0.25">
      <c r="B16" s="3" t="s">
        <v>33</v>
      </c>
      <c r="C16" s="2"/>
      <c r="D16" s="21">
        <v>-1028087</v>
      </c>
      <c r="E16" s="58">
        <v>-330239</v>
      </c>
      <c r="F16" s="21">
        <v>-3266167</v>
      </c>
      <c r="G16" s="58">
        <v>-1319313</v>
      </c>
    </row>
    <row r="17" spans="2:7" x14ac:dyDescent="0.25">
      <c r="B17" s="3" t="s">
        <v>34</v>
      </c>
      <c r="C17" s="2"/>
      <c r="D17" s="21">
        <v>-725675</v>
      </c>
      <c r="E17" s="58">
        <v>-50401</v>
      </c>
      <c r="F17" s="21">
        <v>-1147685</v>
      </c>
      <c r="G17" s="58">
        <v>-122600</v>
      </c>
    </row>
    <row r="18" spans="2:7" x14ac:dyDescent="0.25">
      <c r="B18" s="3"/>
      <c r="C18" s="2"/>
      <c r="D18" s="22">
        <v>-8778744</v>
      </c>
      <c r="E18" s="59">
        <v>-5452735</v>
      </c>
      <c r="F18" s="22">
        <f t="shared" ref="F18:G18" si="1">SUM(F15:F17)</f>
        <v>-27958539</v>
      </c>
      <c r="G18" s="59">
        <f t="shared" si="1"/>
        <v>-20008507</v>
      </c>
    </row>
    <row r="19" spans="2:7" x14ac:dyDescent="0.25">
      <c r="B19" s="3"/>
      <c r="C19" s="2"/>
      <c r="D19" s="23"/>
      <c r="E19" s="60"/>
      <c r="F19" s="23"/>
      <c r="G19" s="60"/>
    </row>
    <row r="20" spans="2:7" x14ac:dyDescent="0.25">
      <c r="B20" s="3" t="s">
        <v>18</v>
      </c>
      <c r="C20" s="2"/>
      <c r="D20" s="21">
        <v>-49447</v>
      </c>
      <c r="E20" s="58">
        <v>-40583</v>
      </c>
      <c r="F20" s="21">
        <v>-156510</v>
      </c>
      <c r="G20" s="58">
        <v>-125357</v>
      </c>
    </row>
    <row r="21" spans="2:7" ht="15.75" thickBot="1" x14ac:dyDescent="0.3">
      <c r="B21" s="3"/>
      <c r="C21" s="2"/>
      <c r="D21" s="28">
        <v>-8828191</v>
      </c>
      <c r="E21" s="46">
        <v>-5493318</v>
      </c>
      <c r="F21" s="28">
        <f t="shared" ref="F21:G21" si="2">SUM(F18:F20)</f>
        <v>-28115049</v>
      </c>
      <c r="G21" s="46">
        <f t="shared" si="2"/>
        <v>-20133864</v>
      </c>
    </row>
    <row r="22" spans="2:7" x14ac:dyDescent="0.25">
      <c r="B22" s="53" t="s">
        <v>35</v>
      </c>
      <c r="C22" s="2"/>
      <c r="D22" s="22">
        <v>14545409</v>
      </c>
      <c r="E22" s="59">
        <v>14228742</v>
      </c>
      <c r="F22" s="22">
        <f t="shared" ref="F22:G22" si="3">F20+F18+F13</f>
        <v>56795845</v>
      </c>
      <c r="G22" s="59">
        <f t="shared" si="3"/>
        <v>51274630</v>
      </c>
    </row>
    <row r="23" spans="2:7" x14ac:dyDescent="0.25">
      <c r="B23" s="3" t="s">
        <v>14</v>
      </c>
      <c r="C23" s="2"/>
      <c r="D23" s="57"/>
      <c r="E23" s="45"/>
      <c r="F23" s="57"/>
      <c r="G23" s="45"/>
    </row>
    <row r="24" spans="2:7" ht="15.75" thickBot="1" x14ac:dyDescent="0.3">
      <c r="B24" s="3" t="s">
        <v>36</v>
      </c>
      <c r="C24" s="2"/>
      <c r="D24" s="29">
        <v>-2281336</v>
      </c>
      <c r="E24" s="61">
        <v>-1881071</v>
      </c>
      <c r="F24" s="29">
        <v>-7287194</v>
      </c>
      <c r="G24" s="61">
        <v>-5360397</v>
      </c>
    </row>
    <row r="25" spans="2:7" x14ac:dyDescent="0.25">
      <c r="B25" s="53" t="s">
        <v>37</v>
      </c>
      <c r="C25" s="2"/>
      <c r="D25" s="30">
        <v>12264073</v>
      </c>
      <c r="E25" s="62">
        <v>12347671</v>
      </c>
      <c r="F25" s="30">
        <f t="shared" ref="F25:G25" si="4">SUM(F22:F24)</f>
        <v>49508651</v>
      </c>
      <c r="G25" s="62">
        <f t="shared" si="4"/>
        <v>45914233</v>
      </c>
    </row>
    <row r="26" spans="2:7" x14ac:dyDescent="0.25">
      <c r="B26" s="53" t="s">
        <v>14</v>
      </c>
      <c r="C26" s="2"/>
      <c r="D26" s="57"/>
      <c r="E26" s="45"/>
      <c r="F26" s="57"/>
      <c r="G26" s="45"/>
    </row>
    <row r="27" spans="2:7" ht="25.5" x14ac:dyDescent="0.25">
      <c r="B27" s="3" t="s">
        <v>38</v>
      </c>
      <c r="C27" s="2">
        <v>6</v>
      </c>
      <c r="D27" s="21">
        <v>-1325415</v>
      </c>
      <c r="E27" s="58">
        <v>-2978242</v>
      </c>
      <c r="F27" s="21">
        <v>-6711824</v>
      </c>
      <c r="G27" s="58">
        <v>-4779502</v>
      </c>
    </row>
    <row r="28" spans="2:7" x14ac:dyDescent="0.25">
      <c r="B28" s="3" t="s">
        <v>39</v>
      </c>
      <c r="C28" s="2"/>
      <c r="D28" s="24">
        <v>475886</v>
      </c>
      <c r="E28" s="24">
        <v>1186169</v>
      </c>
      <c r="F28" s="24">
        <f t="shared" ref="F28" si="5">SUM(F29:F30)</f>
        <v>1613841</v>
      </c>
      <c r="G28" s="24">
        <v>-1421986</v>
      </c>
    </row>
    <row r="29" spans="2:7" x14ac:dyDescent="0.25">
      <c r="B29" s="3" t="s">
        <v>40</v>
      </c>
      <c r="C29" s="2"/>
      <c r="D29" s="24">
        <v>495753</v>
      </c>
      <c r="E29" s="24">
        <v>1185194</v>
      </c>
      <c r="F29" s="24">
        <v>1636113</v>
      </c>
      <c r="G29" s="24">
        <v>-1321206</v>
      </c>
    </row>
    <row r="30" spans="2:7" x14ac:dyDescent="0.25">
      <c r="B30" s="3" t="s">
        <v>41</v>
      </c>
      <c r="C30" s="2"/>
      <c r="D30" s="24">
        <v>-19867</v>
      </c>
      <c r="E30" s="24">
        <v>975</v>
      </c>
      <c r="F30" s="24">
        <v>-22272</v>
      </c>
      <c r="G30" s="24">
        <v>-100780</v>
      </c>
    </row>
    <row r="31" spans="2:7" ht="25.5" x14ac:dyDescent="0.25">
      <c r="B31" s="3" t="s">
        <v>42</v>
      </c>
      <c r="C31" s="2"/>
      <c r="D31" s="21">
        <v>0</v>
      </c>
      <c r="E31" s="58">
        <v>0</v>
      </c>
      <c r="F31" s="24">
        <v>0</v>
      </c>
      <c r="G31" s="24">
        <v>0</v>
      </c>
    </row>
    <row r="32" spans="2:7" x14ac:dyDescent="0.25">
      <c r="B32" s="3" t="s">
        <v>43</v>
      </c>
      <c r="C32" s="2"/>
      <c r="D32" s="21">
        <v>20131</v>
      </c>
      <c r="E32" s="58">
        <v>19613</v>
      </c>
      <c r="F32" s="24">
        <v>79435</v>
      </c>
      <c r="G32" s="24">
        <v>146533</v>
      </c>
    </row>
    <row r="33" spans="2:7" x14ac:dyDescent="0.25">
      <c r="B33" s="3" t="s">
        <v>44</v>
      </c>
      <c r="C33" s="2">
        <v>18</v>
      </c>
      <c r="D33" s="21">
        <v>-19098919</v>
      </c>
      <c r="E33" s="58">
        <v>-5001512</v>
      </c>
      <c r="F33" s="24">
        <v>-19098919</v>
      </c>
      <c r="G33" s="24">
        <v>-15898734</v>
      </c>
    </row>
    <row r="34" spans="2:7" x14ac:dyDescent="0.25">
      <c r="B34" s="3" t="s">
        <v>45</v>
      </c>
      <c r="C34" s="2">
        <v>18</v>
      </c>
      <c r="D34" s="21">
        <v>10859059</v>
      </c>
      <c r="E34" s="58">
        <v>-1816603</v>
      </c>
      <c r="F34" s="24">
        <v>-8864212</v>
      </c>
      <c r="G34" s="24">
        <v>-7274993</v>
      </c>
    </row>
    <row r="35" spans="2:7" ht="15.75" thickBot="1" x14ac:dyDescent="0.3">
      <c r="B35" s="3" t="s">
        <v>46</v>
      </c>
      <c r="C35" s="2"/>
      <c r="D35" s="29">
        <v>0</v>
      </c>
      <c r="E35" s="61">
        <v>-2860</v>
      </c>
      <c r="F35" s="31">
        <v>-2860</v>
      </c>
      <c r="G35" s="31">
        <v>-51903</v>
      </c>
    </row>
    <row r="36" spans="2:7" x14ac:dyDescent="0.25">
      <c r="B36" s="53" t="s">
        <v>47</v>
      </c>
      <c r="C36" s="2"/>
      <c r="D36" s="22">
        <v>3194815</v>
      </c>
      <c r="E36" s="59">
        <v>3754236</v>
      </c>
      <c r="F36" s="22">
        <f>SUM(F27,F28,F31,F32,F33,F34,F35,F25)</f>
        <v>16524112</v>
      </c>
      <c r="G36" s="59">
        <f>SUM(G27,G28,G31,G32,G33,G34,G35,G25)</f>
        <v>16633648</v>
      </c>
    </row>
    <row r="37" spans="2:7" x14ac:dyDescent="0.25">
      <c r="B37" s="53" t="s">
        <v>14</v>
      </c>
      <c r="C37" s="2"/>
      <c r="D37" s="57"/>
      <c r="E37" s="45"/>
      <c r="F37" s="57"/>
      <c r="G37" s="66"/>
    </row>
    <row r="38" spans="2:7" x14ac:dyDescent="0.25">
      <c r="B38" s="3" t="s">
        <v>48</v>
      </c>
      <c r="C38" s="2">
        <v>14</v>
      </c>
      <c r="D38" s="21">
        <v>-608965</v>
      </c>
      <c r="E38" s="58">
        <v>-737757</v>
      </c>
      <c r="F38" s="24">
        <v>-3456666</v>
      </c>
      <c r="G38" s="24">
        <v>-3570696</v>
      </c>
    </row>
    <row r="39" spans="2:7" ht="15.75" thickBot="1" x14ac:dyDescent="0.3">
      <c r="B39" s="53" t="s">
        <v>49</v>
      </c>
      <c r="C39" s="4"/>
      <c r="D39" s="25">
        <v>2585850</v>
      </c>
      <c r="E39" s="63">
        <v>3016479</v>
      </c>
      <c r="F39" s="25">
        <f t="shared" ref="F39:G39" si="6">SUM(F36:F38)</f>
        <v>13067446</v>
      </c>
      <c r="G39" s="63">
        <f t="shared" si="6"/>
        <v>13062952</v>
      </c>
    </row>
    <row r="40" spans="2:7" x14ac:dyDescent="0.25">
      <c r="B40" s="3" t="s">
        <v>14</v>
      </c>
      <c r="C40" s="4"/>
      <c r="D40" s="5"/>
      <c r="E40" s="45"/>
      <c r="F40" s="5"/>
      <c r="G40" s="45"/>
    </row>
    <row r="41" spans="2:7" x14ac:dyDescent="0.25">
      <c r="B41" s="53" t="s">
        <v>50</v>
      </c>
      <c r="C41" s="4"/>
      <c r="D41" s="5"/>
      <c r="E41" s="45"/>
      <c r="F41" s="5"/>
      <c r="G41" s="45"/>
    </row>
    <row r="42" spans="2:7" ht="25.5" x14ac:dyDescent="0.25">
      <c r="B42" s="15" t="s">
        <v>51</v>
      </c>
      <c r="C42" s="4"/>
      <c r="D42" s="5"/>
      <c r="E42" s="45"/>
      <c r="F42" s="5"/>
      <c r="G42" s="45"/>
    </row>
    <row r="43" spans="2:7" ht="25.5" x14ac:dyDescent="0.25">
      <c r="B43" s="3" t="s">
        <v>52</v>
      </c>
      <c r="C43" s="2"/>
      <c r="D43" s="21">
        <v>-216962</v>
      </c>
      <c r="E43" s="58">
        <v>185834</v>
      </c>
      <c r="F43" s="26">
        <v>159468</v>
      </c>
      <c r="G43" s="24">
        <v>-508719</v>
      </c>
    </row>
    <row r="44" spans="2:7" ht="38.25" x14ac:dyDescent="0.25">
      <c r="B44" s="3" t="s">
        <v>53</v>
      </c>
      <c r="C44" s="2"/>
      <c r="D44" s="21">
        <v>63683</v>
      </c>
      <c r="E44" s="58">
        <v>-7643</v>
      </c>
      <c r="F44" s="26">
        <v>-25128</v>
      </c>
      <c r="G44" s="24">
        <v>119387</v>
      </c>
    </row>
    <row r="45" spans="2:7" s="74" customFormat="1" ht="15.75" thickBot="1" x14ac:dyDescent="0.3">
      <c r="B45" s="72" t="s">
        <v>120</v>
      </c>
      <c r="C45" s="73"/>
      <c r="D45" s="26">
        <v>0</v>
      </c>
      <c r="E45" s="24"/>
      <c r="F45" s="26">
        <v>-62329</v>
      </c>
      <c r="G45" s="24"/>
    </row>
    <row r="46" spans="2:7" ht="26.25" thickBot="1" x14ac:dyDescent="0.3">
      <c r="B46" s="53" t="s">
        <v>54</v>
      </c>
      <c r="C46" s="4"/>
      <c r="D46" s="27">
        <v>-153279</v>
      </c>
      <c r="E46" s="67">
        <v>178191</v>
      </c>
      <c r="F46" s="27">
        <f t="shared" ref="F46:G46" si="7">SUM(F43:F45)</f>
        <v>72011</v>
      </c>
      <c r="G46" s="67">
        <f t="shared" si="7"/>
        <v>-389332</v>
      </c>
    </row>
    <row r="47" spans="2:7" x14ac:dyDescent="0.25">
      <c r="B47" s="53"/>
      <c r="C47" s="4"/>
      <c r="D47" s="22"/>
      <c r="E47" s="59"/>
      <c r="F47" s="22"/>
      <c r="G47" s="59"/>
    </row>
    <row r="48" spans="2:7" x14ac:dyDescent="0.25">
      <c r="B48" s="53" t="s">
        <v>55</v>
      </c>
      <c r="C48" s="53"/>
      <c r="D48" s="68">
        <v>-153279</v>
      </c>
      <c r="E48" s="69">
        <v>178191</v>
      </c>
      <c r="F48" s="68">
        <f t="shared" ref="F48:G48" si="8">F46</f>
        <v>72011</v>
      </c>
      <c r="G48" s="69">
        <f t="shared" si="8"/>
        <v>-389332</v>
      </c>
    </row>
    <row r="49" spans="2:7" ht="15.75" thickBot="1" x14ac:dyDescent="0.3">
      <c r="B49" s="53" t="s">
        <v>56</v>
      </c>
      <c r="C49" s="4"/>
      <c r="D49" s="70">
        <v>2432571</v>
      </c>
      <c r="E49" s="71">
        <v>3194670</v>
      </c>
      <c r="F49" s="70">
        <f t="shared" ref="F49:G49" si="9">SUM(F48,F39)</f>
        <v>13139457</v>
      </c>
      <c r="G49" s="71">
        <f t="shared" si="9"/>
        <v>12673620</v>
      </c>
    </row>
    <row r="50" spans="2:7" ht="15.75" thickTop="1" x14ac:dyDescent="0.25"/>
    <row r="52" spans="2:7" x14ac:dyDescent="0.25">
      <c r="B52" t="s">
        <v>136</v>
      </c>
      <c r="D52" t="s">
        <v>137</v>
      </c>
    </row>
    <row r="54" spans="2:7" x14ac:dyDescent="0.25">
      <c r="B54" t="s">
        <v>138</v>
      </c>
      <c r="D54" t="s">
        <v>139</v>
      </c>
    </row>
  </sheetData>
  <mergeCells count="8">
    <mergeCell ref="F5:G5"/>
    <mergeCell ref="F6:G6"/>
    <mergeCell ref="F7:G7"/>
    <mergeCell ref="B5:B7"/>
    <mergeCell ref="C5:C7"/>
    <mergeCell ref="D5:E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topLeftCell="A34" zoomScale="85" zoomScaleNormal="85" workbookViewId="0">
      <selection activeCell="E56" sqref="E56"/>
    </sheetView>
  </sheetViews>
  <sheetFormatPr defaultRowHeight="15" x14ac:dyDescent="0.25"/>
  <cols>
    <col min="2" max="2" width="47.5703125" customWidth="1"/>
    <col min="3" max="3" width="8.85546875" customWidth="1"/>
    <col min="4" max="5" width="11.7109375" customWidth="1"/>
  </cols>
  <sheetData>
    <row r="1" spans="2:11" ht="15.75" x14ac:dyDescent="0.25">
      <c r="B1" s="18" t="s">
        <v>100</v>
      </c>
    </row>
    <row r="2" spans="2:11" ht="15.75" x14ac:dyDescent="0.25">
      <c r="B2" s="18" t="s">
        <v>105</v>
      </c>
    </row>
    <row r="3" spans="2:11" ht="15.75" x14ac:dyDescent="0.25">
      <c r="B3" s="18" t="s">
        <v>110</v>
      </c>
    </row>
    <row r="4" spans="2:11" ht="15.75" x14ac:dyDescent="0.25">
      <c r="B4" s="20" t="s">
        <v>102</v>
      </c>
    </row>
    <row r="5" spans="2:11" ht="14.45" customHeight="1" x14ac:dyDescent="0.25">
      <c r="B5" s="95"/>
      <c r="C5" s="96"/>
      <c r="D5" s="97" t="s">
        <v>28</v>
      </c>
      <c r="E5" s="97"/>
    </row>
    <row r="6" spans="2:11" ht="24" customHeight="1" x14ac:dyDescent="0.25">
      <c r="B6" s="95"/>
      <c r="C6" s="96"/>
      <c r="D6" s="97" t="s">
        <v>108</v>
      </c>
      <c r="E6" s="97"/>
    </row>
    <row r="7" spans="2:11" ht="14.45" customHeight="1" x14ac:dyDescent="0.25">
      <c r="B7" s="95"/>
      <c r="C7" s="96"/>
      <c r="D7" s="97" t="s">
        <v>29</v>
      </c>
      <c r="E7" s="97"/>
    </row>
    <row r="8" spans="2:11" x14ac:dyDescent="0.25">
      <c r="B8" s="38"/>
      <c r="C8" s="39" t="s">
        <v>0</v>
      </c>
      <c r="D8" s="40" t="s">
        <v>109</v>
      </c>
      <c r="E8" s="40" t="s">
        <v>30</v>
      </c>
    </row>
    <row r="9" spans="2:11" ht="14.45" customHeight="1" x14ac:dyDescent="0.25">
      <c r="B9" s="38" t="s">
        <v>65</v>
      </c>
      <c r="C9" s="13"/>
      <c r="D9" s="52"/>
      <c r="E9" s="41"/>
    </row>
    <row r="10" spans="2:11" ht="26.45" customHeight="1" x14ac:dyDescent="0.25">
      <c r="B10" s="3" t="s">
        <v>66</v>
      </c>
      <c r="C10" s="13"/>
      <c r="D10" s="42">
        <v>163354</v>
      </c>
      <c r="E10" s="42">
        <v>111987</v>
      </c>
      <c r="G10" s="34"/>
      <c r="K10" s="32"/>
    </row>
    <row r="11" spans="2:11" ht="14.45" customHeight="1" x14ac:dyDescent="0.25">
      <c r="B11" s="3" t="s">
        <v>67</v>
      </c>
      <c r="C11" s="13"/>
      <c r="D11" s="42">
        <v>18578257</v>
      </c>
      <c r="E11" s="42">
        <v>14671614</v>
      </c>
      <c r="K11" s="32"/>
    </row>
    <row r="12" spans="2:11" ht="25.5" x14ac:dyDescent="0.25">
      <c r="B12" s="3" t="s">
        <v>68</v>
      </c>
      <c r="C12" s="13"/>
      <c r="D12" s="42">
        <v>135384</v>
      </c>
      <c r="E12" s="51" t="s">
        <v>106</v>
      </c>
      <c r="K12" s="32"/>
    </row>
    <row r="13" spans="2:11" x14ac:dyDescent="0.25">
      <c r="B13" s="3" t="s">
        <v>69</v>
      </c>
      <c r="C13" s="13"/>
      <c r="D13" s="42">
        <v>-64386</v>
      </c>
      <c r="E13" s="42">
        <v>18659</v>
      </c>
      <c r="K13" s="32"/>
    </row>
    <row r="14" spans="2:11" ht="25.5" x14ac:dyDescent="0.25">
      <c r="B14" s="3" t="s">
        <v>70</v>
      </c>
      <c r="C14" s="13"/>
      <c r="D14" s="42">
        <v>-5408138</v>
      </c>
      <c r="E14" s="42">
        <v>-3686373</v>
      </c>
      <c r="K14" s="32"/>
    </row>
    <row r="15" spans="2:11" ht="25.5" x14ac:dyDescent="0.25">
      <c r="B15" s="3" t="s">
        <v>111</v>
      </c>
      <c r="C15" s="13"/>
      <c r="D15" s="42">
        <v>-650000</v>
      </c>
      <c r="E15" s="42">
        <v>-650000</v>
      </c>
      <c r="K15" s="32"/>
    </row>
    <row r="16" spans="2:11" x14ac:dyDescent="0.25">
      <c r="B16" s="3" t="s">
        <v>71</v>
      </c>
      <c r="C16" s="2"/>
      <c r="D16" s="42">
        <v>-50383</v>
      </c>
      <c r="E16" s="42">
        <v>-5274</v>
      </c>
      <c r="K16" s="32"/>
    </row>
    <row r="17" spans="2:11" ht="25.5" x14ac:dyDescent="0.25">
      <c r="B17" s="3" t="s">
        <v>72</v>
      </c>
      <c r="C17" s="13"/>
      <c r="D17" s="42">
        <v>975</v>
      </c>
      <c r="E17" s="42">
        <v>-48917</v>
      </c>
      <c r="K17" s="32"/>
    </row>
    <row r="18" spans="2:11" ht="25.5" x14ac:dyDescent="0.25">
      <c r="B18" s="3" t="s">
        <v>73</v>
      </c>
      <c r="C18" s="13"/>
      <c r="D18" s="42">
        <v>-2153500</v>
      </c>
      <c r="E18" s="42">
        <v>-588000</v>
      </c>
      <c r="K18" s="32"/>
    </row>
    <row r="19" spans="2:11" x14ac:dyDescent="0.25">
      <c r="B19" s="3" t="s">
        <v>74</v>
      </c>
      <c r="C19" s="13"/>
      <c r="D19" s="42">
        <v>-3722368</v>
      </c>
      <c r="E19" s="42">
        <v>-2676950</v>
      </c>
      <c r="K19" s="32"/>
    </row>
    <row r="20" spans="2:11" x14ac:dyDescent="0.25">
      <c r="B20" s="3" t="s">
        <v>75</v>
      </c>
      <c r="C20" s="13"/>
      <c r="D20" s="42">
        <v>-1162521</v>
      </c>
      <c r="E20" s="42">
        <v>-1253916</v>
      </c>
      <c r="K20" s="32"/>
    </row>
    <row r="21" spans="2:11" ht="26.25" thickBot="1" x14ac:dyDescent="0.3">
      <c r="B21" s="3" t="s">
        <v>76</v>
      </c>
      <c r="C21" s="13"/>
      <c r="D21" s="43">
        <v>-465597</v>
      </c>
      <c r="E21" s="43">
        <v>-541769</v>
      </c>
      <c r="K21" s="32"/>
    </row>
    <row r="22" spans="2:11" ht="38.25" x14ac:dyDescent="0.25">
      <c r="B22" s="38" t="s">
        <v>77</v>
      </c>
      <c r="C22" s="14"/>
      <c r="D22" s="44">
        <v>5201077</v>
      </c>
      <c r="E22" s="44">
        <f>SUM(E10:E21)</f>
        <v>5351061</v>
      </c>
      <c r="G22" s="5"/>
      <c r="K22" s="32"/>
    </row>
    <row r="23" spans="2:11" x14ac:dyDescent="0.25">
      <c r="B23" s="38" t="s">
        <v>14</v>
      </c>
      <c r="C23" s="13"/>
      <c r="D23" s="45"/>
      <c r="E23" s="45"/>
      <c r="G23" s="5"/>
      <c r="K23" s="32"/>
    </row>
    <row r="24" spans="2:11" x14ac:dyDescent="0.25">
      <c r="B24" s="15" t="s">
        <v>78</v>
      </c>
      <c r="C24" s="13"/>
      <c r="D24" s="45"/>
      <c r="E24" s="45"/>
      <c r="G24" s="5"/>
      <c r="K24" s="32"/>
    </row>
    <row r="25" spans="2:11" x14ac:dyDescent="0.25">
      <c r="B25" s="3" t="s">
        <v>79</v>
      </c>
      <c r="C25" s="13"/>
      <c r="D25" s="42">
        <v>-1774</v>
      </c>
      <c r="E25" s="42">
        <v>23677</v>
      </c>
      <c r="G25" s="5"/>
      <c r="K25" s="32"/>
    </row>
    <row r="26" spans="2:11" x14ac:dyDescent="0.25">
      <c r="B26" s="3" t="s">
        <v>5</v>
      </c>
      <c r="C26" s="13"/>
      <c r="D26" s="42">
        <v>-5388256</v>
      </c>
      <c r="E26" s="42">
        <v>-9954622</v>
      </c>
      <c r="G26" s="5"/>
      <c r="K26" s="32"/>
    </row>
    <row r="27" spans="2:11" x14ac:dyDescent="0.25">
      <c r="B27" s="3" t="s">
        <v>12</v>
      </c>
      <c r="C27" s="13"/>
      <c r="D27" s="42">
        <v>-247640</v>
      </c>
      <c r="E27" s="42">
        <v>-158193</v>
      </c>
      <c r="G27" s="5"/>
      <c r="K27" s="32"/>
    </row>
    <row r="28" spans="2:11" x14ac:dyDescent="0.25">
      <c r="B28" s="3" t="s">
        <v>14</v>
      </c>
      <c r="C28" s="13"/>
      <c r="D28" s="42"/>
      <c r="E28" s="42"/>
      <c r="G28" s="5"/>
      <c r="K28" s="32"/>
    </row>
    <row r="29" spans="2:11" x14ac:dyDescent="0.25">
      <c r="B29" s="15" t="s">
        <v>80</v>
      </c>
      <c r="C29" s="13"/>
      <c r="D29" s="42"/>
      <c r="E29" s="42"/>
      <c r="G29" s="5"/>
      <c r="K29" s="32"/>
    </row>
    <row r="30" spans="2:11" ht="15.75" thickBot="1" x14ac:dyDescent="0.3">
      <c r="B30" s="3" t="s">
        <v>19</v>
      </c>
      <c r="C30" s="13"/>
      <c r="D30" s="43">
        <v>576557</v>
      </c>
      <c r="E30" s="43">
        <v>-452087</v>
      </c>
      <c r="G30" s="5"/>
      <c r="K30" s="32"/>
    </row>
    <row r="31" spans="2:11" ht="25.5" x14ac:dyDescent="0.25">
      <c r="B31" s="38" t="s">
        <v>81</v>
      </c>
      <c r="C31" s="14"/>
      <c r="D31" s="44">
        <v>139964</v>
      </c>
      <c r="E31" s="44">
        <f>SUM(E22:E30)</f>
        <v>-5190164</v>
      </c>
      <c r="G31" s="5"/>
      <c r="K31" s="32"/>
    </row>
    <row r="32" spans="2:11" x14ac:dyDescent="0.25">
      <c r="B32" s="38" t="s">
        <v>14</v>
      </c>
      <c r="C32" s="13"/>
      <c r="D32" s="42"/>
      <c r="E32" s="42"/>
      <c r="G32" s="5"/>
      <c r="K32" s="32"/>
    </row>
    <row r="33" spans="2:11" ht="15.75" thickBot="1" x14ac:dyDescent="0.3">
      <c r="B33" s="3" t="s">
        <v>82</v>
      </c>
      <c r="C33" s="13"/>
      <c r="D33" s="43">
        <v>-917484</v>
      </c>
      <c r="E33" s="43">
        <v>-958212</v>
      </c>
      <c r="G33" s="5"/>
      <c r="K33" s="32"/>
    </row>
    <row r="34" spans="2:11" ht="26.25" thickBot="1" x14ac:dyDescent="0.3">
      <c r="B34" s="38" t="s">
        <v>83</v>
      </c>
      <c r="C34" s="14"/>
      <c r="D34" s="46">
        <v>-777520</v>
      </c>
      <c r="E34" s="46">
        <f>SUM(E31:E33)</f>
        <v>-6148376</v>
      </c>
      <c r="G34" s="5"/>
      <c r="K34" s="32"/>
    </row>
    <row r="35" spans="2:11" x14ac:dyDescent="0.25">
      <c r="B35" s="38" t="s">
        <v>14</v>
      </c>
      <c r="C35" s="13"/>
      <c r="D35" s="45"/>
      <c r="E35" s="45"/>
      <c r="G35" s="5"/>
      <c r="K35" s="32"/>
    </row>
    <row r="36" spans="2:11" x14ac:dyDescent="0.25">
      <c r="B36" s="38" t="s">
        <v>84</v>
      </c>
      <c r="C36" s="13"/>
      <c r="D36" s="45"/>
      <c r="E36" s="45"/>
      <c r="G36" s="5"/>
      <c r="K36" s="32"/>
    </row>
    <row r="37" spans="2:11" x14ac:dyDescent="0.25">
      <c r="B37" s="3" t="s">
        <v>85</v>
      </c>
      <c r="C37" s="13"/>
      <c r="D37" s="42">
        <v>-1212215</v>
      </c>
      <c r="E37" s="42">
        <v>-578395</v>
      </c>
      <c r="G37" s="5"/>
      <c r="K37" s="32"/>
    </row>
    <row r="38" spans="2:11" x14ac:dyDescent="0.25">
      <c r="B38" s="3" t="s">
        <v>86</v>
      </c>
      <c r="C38" s="13"/>
      <c r="D38" s="42">
        <v>-19319</v>
      </c>
      <c r="E38" s="42">
        <v>-92</v>
      </c>
      <c r="G38" s="5"/>
      <c r="K38" s="32"/>
    </row>
    <row r="39" spans="2:11" x14ac:dyDescent="0.25">
      <c r="B39" s="3" t="s">
        <v>87</v>
      </c>
      <c r="C39" s="13"/>
      <c r="D39" s="42">
        <v>-1162015</v>
      </c>
      <c r="E39" s="42">
        <v>-433830</v>
      </c>
      <c r="G39" s="5"/>
      <c r="K39" s="32"/>
    </row>
    <row r="40" spans="2:11" ht="15.75" thickBot="1" x14ac:dyDescent="0.3">
      <c r="B40" s="3" t="s">
        <v>88</v>
      </c>
      <c r="C40" s="13"/>
      <c r="D40" s="42">
        <v>1084</v>
      </c>
      <c r="E40" s="42">
        <v>36329</v>
      </c>
      <c r="G40" s="5"/>
      <c r="K40" s="32"/>
    </row>
    <row r="41" spans="2:11" ht="26.25" thickBot="1" x14ac:dyDescent="0.3">
      <c r="B41" s="38" t="s">
        <v>89</v>
      </c>
      <c r="C41" s="14"/>
      <c r="D41" s="47">
        <v>-2392465</v>
      </c>
      <c r="E41" s="47">
        <f>SUM(E37:E40)</f>
        <v>-975988</v>
      </c>
      <c r="G41" s="5"/>
      <c r="K41" s="32"/>
    </row>
    <row r="42" spans="2:11" x14ac:dyDescent="0.25">
      <c r="D42" s="48"/>
      <c r="E42" s="48"/>
      <c r="G42" s="16"/>
      <c r="K42" s="32"/>
    </row>
    <row r="43" spans="2:11" x14ac:dyDescent="0.25">
      <c r="B43" s="38" t="s">
        <v>90</v>
      </c>
      <c r="C43" s="13"/>
      <c r="D43" s="45"/>
      <c r="E43" s="45"/>
      <c r="G43" s="16"/>
      <c r="K43" s="32"/>
    </row>
    <row r="44" spans="2:11" x14ac:dyDescent="0.25">
      <c r="B44" s="3" t="s">
        <v>91</v>
      </c>
      <c r="C44" s="13"/>
      <c r="D44" s="42">
        <v>19225455</v>
      </c>
      <c r="E44" s="42">
        <v>22021700</v>
      </c>
      <c r="G44" s="16"/>
      <c r="K44" s="32"/>
    </row>
    <row r="45" spans="2:11" x14ac:dyDescent="0.25">
      <c r="B45" s="3" t="s">
        <v>92</v>
      </c>
      <c r="C45" s="13"/>
      <c r="D45" s="42">
        <v>-12106680</v>
      </c>
      <c r="E45" s="42">
        <v>-17713669</v>
      </c>
      <c r="G45" s="16"/>
      <c r="K45" s="32"/>
    </row>
    <row r="46" spans="2:11" x14ac:dyDescent="0.25">
      <c r="B46" s="3" t="s">
        <v>33</v>
      </c>
      <c r="C46" s="13"/>
      <c r="D46" s="42">
        <v>0</v>
      </c>
      <c r="E46" s="51" t="s">
        <v>106</v>
      </c>
      <c r="G46" s="16"/>
      <c r="K46" s="32"/>
    </row>
    <row r="47" spans="2:11" x14ac:dyDescent="0.25">
      <c r="B47" s="3" t="s">
        <v>93</v>
      </c>
      <c r="C47" s="13">
        <v>13</v>
      </c>
      <c r="D47" s="42">
        <v>0</v>
      </c>
      <c r="E47" s="51" t="s">
        <v>106</v>
      </c>
      <c r="G47" s="16"/>
      <c r="K47" s="32"/>
    </row>
    <row r="48" spans="2:11" ht="15.75" thickBot="1" x14ac:dyDescent="0.3">
      <c r="B48" s="3" t="s">
        <v>94</v>
      </c>
      <c r="C48" s="13"/>
      <c r="D48" s="43">
        <v>-158912</v>
      </c>
      <c r="E48" s="43">
        <v>-126151</v>
      </c>
      <c r="G48" s="16"/>
      <c r="K48" s="32"/>
    </row>
    <row r="49" spans="2:11" ht="26.25" thickBot="1" x14ac:dyDescent="0.3">
      <c r="B49" s="38" t="s">
        <v>95</v>
      </c>
      <c r="C49" s="14"/>
      <c r="D49" s="47">
        <v>6959863</v>
      </c>
      <c r="E49" s="47">
        <f>SUM(E44:E48)</f>
        <v>4181880</v>
      </c>
      <c r="G49" s="16"/>
      <c r="K49" s="32"/>
    </row>
    <row r="50" spans="2:11" x14ac:dyDescent="0.25">
      <c r="B50" s="38" t="s">
        <v>14</v>
      </c>
      <c r="C50" s="13"/>
      <c r="D50" s="45"/>
      <c r="E50" s="45"/>
      <c r="G50" s="5"/>
      <c r="K50" s="32"/>
    </row>
    <row r="51" spans="2:11" ht="25.5" x14ac:dyDescent="0.25">
      <c r="B51" s="3" t="s">
        <v>96</v>
      </c>
      <c r="C51" s="13"/>
      <c r="D51" s="49">
        <v>-3582</v>
      </c>
      <c r="E51" s="49">
        <v>-771</v>
      </c>
      <c r="G51" s="5"/>
      <c r="K51" s="32"/>
    </row>
    <row r="52" spans="2:11" ht="26.25" thickBot="1" x14ac:dyDescent="0.3">
      <c r="B52" s="3" t="s">
        <v>97</v>
      </c>
      <c r="C52" s="13"/>
      <c r="D52" s="43">
        <v>-138996</v>
      </c>
      <c r="E52" s="43">
        <v>82817</v>
      </c>
      <c r="G52" s="5"/>
      <c r="K52" s="32"/>
    </row>
    <row r="53" spans="2:11" ht="26.25" thickBot="1" x14ac:dyDescent="0.3">
      <c r="B53" s="38" t="s">
        <v>98</v>
      </c>
      <c r="C53" s="14"/>
      <c r="D53" s="50">
        <v>3647300</v>
      </c>
      <c r="E53" s="50">
        <f>E34+E41+E49+E51+E52</f>
        <v>-2860438</v>
      </c>
      <c r="G53" s="5"/>
      <c r="K53" s="32"/>
    </row>
    <row r="54" spans="2:11" x14ac:dyDescent="0.25">
      <c r="B54" s="38" t="s">
        <v>14</v>
      </c>
      <c r="C54" s="13"/>
      <c r="D54" s="45"/>
      <c r="E54" s="45"/>
      <c r="G54" s="5"/>
      <c r="K54" s="32"/>
    </row>
    <row r="55" spans="2:11" ht="15.75" thickBot="1" x14ac:dyDescent="0.3">
      <c r="B55" s="3" t="s">
        <v>99</v>
      </c>
      <c r="C55" s="13"/>
      <c r="D55" s="43">
        <v>7064953</v>
      </c>
      <c r="E55" s="43">
        <v>6257217</v>
      </c>
      <c r="G55" s="5"/>
      <c r="K55" s="32"/>
    </row>
    <row r="56" spans="2:11" ht="15.75" thickBot="1" x14ac:dyDescent="0.3">
      <c r="B56" s="38" t="s">
        <v>112</v>
      </c>
      <c r="C56" s="14">
        <v>5</v>
      </c>
      <c r="D56" s="47">
        <v>10712253</v>
      </c>
      <c r="E56" s="47">
        <f>E55+E53</f>
        <v>3396779</v>
      </c>
      <c r="G56" s="5"/>
      <c r="K56" s="32"/>
    </row>
    <row r="57" spans="2:11" ht="15" customHeight="1" x14ac:dyDescent="0.25"/>
  </sheetData>
  <mergeCells count="5">
    <mergeCell ref="B5:B7"/>
    <mergeCell ref="C5:C7"/>
    <mergeCell ref="D5:E5"/>
    <mergeCell ref="D6:E6"/>
    <mergeCell ref="D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zoomScale="85" zoomScaleNormal="85" workbookViewId="0">
      <selection activeCell="L31" sqref="L31"/>
    </sheetView>
  </sheetViews>
  <sheetFormatPr defaultRowHeight="15" x14ac:dyDescent="0.25"/>
  <cols>
    <col min="2" max="2" width="56.42578125" customWidth="1"/>
    <col min="3" max="3" width="8.85546875" customWidth="1"/>
    <col min="4" max="5" width="11.7109375" customWidth="1"/>
    <col min="7" max="7" width="10.7109375" bestFit="1" customWidth="1"/>
  </cols>
  <sheetData>
    <row r="1" spans="2:7" ht="15.75" x14ac:dyDescent="0.25">
      <c r="B1" s="18" t="s">
        <v>100</v>
      </c>
    </row>
    <row r="2" spans="2:7" ht="15.75" x14ac:dyDescent="0.25">
      <c r="B2" s="18" t="s">
        <v>105</v>
      </c>
    </row>
    <row r="3" spans="2:7" ht="15.75" x14ac:dyDescent="0.25">
      <c r="B3" s="18" t="s">
        <v>128</v>
      </c>
    </row>
    <row r="4" spans="2:7" ht="15.75" x14ac:dyDescent="0.25">
      <c r="B4" s="20" t="s">
        <v>102</v>
      </c>
    </row>
    <row r="5" spans="2:7" ht="14.45" customHeight="1" x14ac:dyDescent="0.25">
      <c r="B5" s="95"/>
      <c r="C5" s="96"/>
      <c r="D5" s="97" t="s">
        <v>28</v>
      </c>
      <c r="E5" s="97"/>
    </row>
    <row r="6" spans="2:7" ht="24" customHeight="1" x14ac:dyDescent="0.25">
      <c r="B6" s="95"/>
      <c r="C6" s="96"/>
      <c r="D6" s="97" t="s">
        <v>135</v>
      </c>
      <c r="E6" s="97"/>
    </row>
    <row r="7" spans="2:7" x14ac:dyDescent="0.25">
      <c r="B7" s="1"/>
      <c r="C7" s="12" t="s">
        <v>0</v>
      </c>
      <c r="D7" s="40" t="s">
        <v>124</v>
      </c>
      <c r="E7" s="40" t="s">
        <v>109</v>
      </c>
    </row>
    <row r="8" spans="2:7" ht="14.45" customHeight="1" x14ac:dyDescent="0.25">
      <c r="B8" s="1" t="s">
        <v>65</v>
      </c>
      <c r="C8" s="13"/>
      <c r="D8" s="52"/>
      <c r="E8" s="41"/>
    </row>
    <row r="9" spans="2:7" x14ac:dyDescent="0.25">
      <c r="B9" s="3" t="s">
        <v>66</v>
      </c>
      <c r="C9" s="13"/>
      <c r="D9" s="42">
        <v>189255</v>
      </c>
      <c r="E9" s="42">
        <v>163354</v>
      </c>
      <c r="G9" s="42"/>
    </row>
    <row r="10" spans="2:7" x14ac:dyDescent="0.25">
      <c r="B10" s="3" t="s">
        <v>67</v>
      </c>
      <c r="C10" s="13"/>
      <c r="D10" s="42">
        <v>21301866</v>
      </c>
      <c r="E10" s="42">
        <v>18578257</v>
      </c>
      <c r="G10" s="42"/>
    </row>
    <row r="11" spans="2:7" x14ac:dyDescent="0.25">
      <c r="B11" s="3" t="s">
        <v>68</v>
      </c>
      <c r="C11" s="13"/>
      <c r="D11" s="42">
        <v>52406</v>
      </c>
      <c r="E11" s="51">
        <v>135384</v>
      </c>
      <c r="G11" s="42"/>
    </row>
    <row r="12" spans="2:7" x14ac:dyDescent="0.25">
      <c r="B12" s="3" t="s">
        <v>69</v>
      </c>
      <c r="C12" s="13"/>
      <c r="D12" s="42">
        <v>39971</v>
      </c>
      <c r="E12" s="42">
        <v>-64386</v>
      </c>
      <c r="G12" s="42"/>
    </row>
    <row r="13" spans="2:7" x14ac:dyDescent="0.25">
      <c r="B13" s="3" t="s">
        <v>70</v>
      </c>
      <c r="C13" s="13"/>
      <c r="D13" s="42">
        <v>-6647471</v>
      </c>
      <c r="E13" s="42">
        <v>-5408138</v>
      </c>
      <c r="G13" s="42"/>
    </row>
    <row r="14" spans="2:7" x14ac:dyDescent="0.25">
      <c r="B14" s="3" t="s">
        <v>111</v>
      </c>
      <c r="C14" s="13"/>
      <c r="D14" s="42">
        <v>-28087</v>
      </c>
      <c r="E14" s="42">
        <v>-650000</v>
      </c>
      <c r="G14" s="42"/>
    </row>
    <row r="15" spans="2:7" x14ac:dyDescent="0.25">
      <c r="B15" s="3" t="s">
        <v>71</v>
      </c>
      <c r="C15" s="2"/>
      <c r="D15" s="42">
        <v>-723036</v>
      </c>
      <c r="E15" s="42">
        <v>-50383</v>
      </c>
      <c r="G15" s="42"/>
    </row>
    <row r="16" spans="2:7" x14ac:dyDescent="0.25">
      <c r="B16" s="3" t="s">
        <v>72</v>
      </c>
      <c r="C16" s="13"/>
      <c r="D16" s="42">
        <v>-19867</v>
      </c>
      <c r="E16" s="42">
        <v>975</v>
      </c>
      <c r="G16" s="42"/>
    </row>
    <row r="17" spans="2:7" ht="25.5" x14ac:dyDescent="0.25">
      <c r="B17" s="3" t="s">
        <v>73</v>
      </c>
      <c r="C17" s="13"/>
      <c r="D17" s="42">
        <v>-560820</v>
      </c>
      <c r="E17" s="42">
        <v>-2153501</v>
      </c>
      <c r="G17" s="42"/>
    </row>
    <row r="18" spans="2:7" x14ac:dyDescent="0.25">
      <c r="B18" s="3" t="s">
        <v>74</v>
      </c>
      <c r="C18" s="13"/>
      <c r="D18" s="42">
        <v>-4415349</v>
      </c>
      <c r="E18" s="42">
        <v>-3722368</v>
      </c>
      <c r="G18" s="42"/>
    </row>
    <row r="19" spans="2:7" x14ac:dyDescent="0.25">
      <c r="B19" s="3" t="s">
        <v>75</v>
      </c>
      <c r="C19" s="13"/>
      <c r="D19" s="42">
        <v>-1681550</v>
      </c>
      <c r="E19" s="42">
        <v>-1162521</v>
      </c>
      <c r="G19" s="42"/>
    </row>
    <row r="20" spans="2:7" ht="26.25" thickBot="1" x14ac:dyDescent="0.3">
      <c r="B20" s="3" t="s">
        <v>76</v>
      </c>
      <c r="C20" s="13"/>
      <c r="D20" s="43">
        <v>-493798</v>
      </c>
      <c r="E20" s="43">
        <v>-465597</v>
      </c>
      <c r="G20" s="42"/>
    </row>
    <row r="21" spans="2:7" ht="25.5" x14ac:dyDescent="0.25">
      <c r="B21" s="1" t="s">
        <v>77</v>
      </c>
      <c r="C21" s="14"/>
      <c r="D21" s="44">
        <f>SUM(D9:D20)</f>
        <v>7013520</v>
      </c>
      <c r="E21" s="44">
        <f>SUM(E9:E20)</f>
        <v>5201076</v>
      </c>
      <c r="G21" s="42"/>
    </row>
    <row r="22" spans="2:7" x14ac:dyDescent="0.25">
      <c r="B22" s="1" t="s">
        <v>14</v>
      </c>
      <c r="C22" s="13"/>
      <c r="D22" s="45"/>
      <c r="E22" s="45"/>
      <c r="G22" s="42"/>
    </row>
    <row r="23" spans="2:7" x14ac:dyDescent="0.25">
      <c r="B23" s="15" t="s">
        <v>78</v>
      </c>
      <c r="C23" s="13"/>
      <c r="D23" s="45"/>
      <c r="E23" s="45"/>
      <c r="G23" s="42"/>
    </row>
    <row r="24" spans="2:7" x14ac:dyDescent="0.25">
      <c r="B24" s="3" t="s">
        <v>79</v>
      </c>
      <c r="C24" s="13"/>
      <c r="D24" s="42">
        <v>-3646</v>
      </c>
      <c r="E24" s="42">
        <v>-1338</v>
      </c>
      <c r="G24" s="42"/>
    </row>
    <row r="25" spans="2:7" x14ac:dyDescent="0.25">
      <c r="B25" s="3" t="s">
        <v>5</v>
      </c>
      <c r="C25" s="13"/>
      <c r="D25" s="42">
        <v>-8538709</v>
      </c>
      <c r="E25" s="42">
        <v>-5388256</v>
      </c>
      <c r="G25" s="42"/>
    </row>
    <row r="26" spans="2:7" x14ac:dyDescent="0.25">
      <c r="B26" s="3" t="s">
        <v>12</v>
      </c>
      <c r="C26" s="13"/>
      <c r="D26" s="42">
        <v>1378600</v>
      </c>
      <c r="E26" s="42">
        <v>-247639</v>
      </c>
      <c r="G26" s="42"/>
    </row>
    <row r="27" spans="2:7" x14ac:dyDescent="0.25">
      <c r="B27" s="3" t="s">
        <v>14</v>
      </c>
      <c r="C27" s="13"/>
      <c r="D27" s="42"/>
      <c r="E27" s="42"/>
      <c r="G27" s="42"/>
    </row>
    <row r="28" spans="2:7" x14ac:dyDescent="0.25">
      <c r="B28" s="15" t="s">
        <v>80</v>
      </c>
      <c r="C28" s="13"/>
      <c r="D28" s="42"/>
      <c r="E28" s="42"/>
      <c r="G28" s="42"/>
    </row>
    <row r="29" spans="2:7" ht="15.75" thickBot="1" x14ac:dyDescent="0.3">
      <c r="B29" s="3" t="s">
        <v>19</v>
      </c>
      <c r="C29" s="13"/>
      <c r="D29" s="43">
        <v>-1365508</v>
      </c>
      <c r="E29" s="43">
        <v>576557</v>
      </c>
      <c r="G29" s="42"/>
    </row>
    <row r="30" spans="2:7" ht="25.5" x14ac:dyDescent="0.25">
      <c r="B30" s="17" t="s">
        <v>81</v>
      </c>
      <c r="C30" s="14"/>
      <c r="D30" s="44">
        <f>SUM(D21:D29)</f>
        <v>-1515743</v>
      </c>
      <c r="E30" s="44">
        <f>SUM(E21:E29)</f>
        <v>140400</v>
      </c>
      <c r="G30" s="42"/>
    </row>
    <row r="31" spans="2:7" x14ac:dyDescent="0.25">
      <c r="B31" s="1" t="s">
        <v>14</v>
      </c>
      <c r="C31" s="13"/>
      <c r="D31" s="42"/>
      <c r="E31" s="42"/>
      <c r="G31" s="42"/>
    </row>
    <row r="32" spans="2:7" ht="15.75" thickBot="1" x14ac:dyDescent="0.3">
      <c r="B32" s="3" t="s">
        <v>82</v>
      </c>
      <c r="C32" s="13"/>
      <c r="D32" s="43">
        <v>-890324</v>
      </c>
      <c r="E32" s="43">
        <v>-917484</v>
      </c>
      <c r="G32" s="42"/>
    </row>
    <row r="33" spans="2:7" ht="26.25" thickBot="1" x14ac:dyDescent="0.3">
      <c r="B33" s="1" t="s">
        <v>83</v>
      </c>
      <c r="C33" s="14"/>
      <c r="D33" s="75">
        <f t="shared" ref="D33:E33" si="0">SUM(D30:D32)</f>
        <v>-2406067</v>
      </c>
      <c r="E33" s="75">
        <f t="shared" si="0"/>
        <v>-777084</v>
      </c>
      <c r="G33" s="42"/>
    </row>
    <row r="34" spans="2:7" x14ac:dyDescent="0.25">
      <c r="B34" s="1" t="s">
        <v>14</v>
      </c>
      <c r="C34" s="13"/>
      <c r="D34" s="45"/>
      <c r="E34" s="45"/>
      <c r="G34" s="42"/>
    </row>
    <row r="35" spans="2:7" x14ac:dyDescent="0.25">
      <c r="B35" s="1" t="s">
        <v>84</v>
      </c>
      <c r="C35" s="13"/>
      <c r="D35" s="45"/>
      <c r="E35" s="45"/>
      <c r="G35" s="42"/>
    </row>
    <row r="36" spans="2:7" x14ac:dyDescent="0.25">
      <c r="B36" s="3" t="s">
        <v>85</v>
      </c>
      <c r="C36" s="13"/>
      <c r="D36" s="42">
        <v>-56543</v>
      </c>
      <c r="E36" s="34">
        <v>-1212215</v>
      </c>
      <c r="G36" s="42"/>
    </row>
    <row r="37" spans="2:7" x14ac:dyDescent="0.25">
      <c r="B37" s="3" t="s">
        <v>86</v>
      </c>
      <c r="C37" s="13"/>
      <c r="D37" s="42">
        <v>-268733</v>
      </c>
      <c r="E37" s="34">
        <v>-19319</v>
      </c>
      <c r="G37" s="42"/>
    </row>
    <row r="38" spans="2:7" x14ac:dyDescent="0.25">
      <c r="B38" s="3" t="s">
        <v>87</v>
      </c>
      <c r="C38" s="13"/>
      <c r="D38" s="42">
        <v>-6240992</v>
      </c>
      <c r="E38" s="34">
        <v>-1162015</v>
      </c>
      <c r="G38" s="42"/>
    </row>
    <row r="39" spans="2:7" ht="15.75" thickBot="1" x14ac:dyDescent="0.3">
      <c r="B39" s="3" t="s">
        <v>88</v>
      </c>
      <c r="C39" s="13"/>
      <c r="D39" s="42">
        <v>1119</v>
      </c>
      <c r="E39" s="34">
        <v>1084</v>
      </c>
      <c r="G39" s="42"/>
    </row>
    <row r="40" spans="2:7" ht="26.25" thickBot="1" x14ac:dyDescent="0.3">
      <c r="B40" s="1" t="s">
        <v>89</v>
      </c>
      <c r="C40" s="14"/>
      <c r="D40" s="47">
        <f>SUM(D36:D39)</f>
        <v>-6565149</v>
      </c>
      <c r="E40" s="47">
        <f>SUM(E36:E39)</f>
        <v>-2392465</v>
      </c>
      <c r="G40" s="42"/>
    </row>
    <row r="41" spans="2:7" x14ac:dyDescent="0.25">
      <c r="D41" s="48"/>
      <c r="E41" s="48"/>
      <c r="G41" s="42"/>
    </row>
    <row r="42" spans="2:7" x14ac:dyDescent="0.25">
      <c r="B42" s="1" t="s">
        <v>90</v>
      </c>
      <c r="C42" s="13"/>
      <c r="D42" s="45"/>
      <c r="E42" s="45"/>
      <c r="G42" s="42"/>
    </row>
    <row r="43" spans="2:7" x14ac:dyDescent="0.25">
      <c r="B43" s="3" t="s">
        <v>91</v>
      </c>
      <c r="C43" s="13"/>
      <c r="D43" s="42">
        <v>43786128</v>
      </c>
      <c r="E43" s="34">
        <v>19225455</v>
      </c>
      <c r="G43" s="42"/>
    </row>
    <row r="44" spans="2:7" x14ac:dyDescent="0.25">
      <c r="B44" s="3" t="s">
        <v>92</v>
      </c>
      <c r="C44" s="13"/>
      <c r="D44" s="42">
        <v>-17512516</v>
      </c>
      <c r="E44" s="34">
        <v>-12106680</v>
      </c>
      <c r="G44" s="42"/>
    </row>
    <row r="45" spans="2:7" x14ac:dyDescent="0.25">
      <c r="B45" s="3" t="s">
        <v>33</v>
      </c>
      <c r="C45" s="13"/>
      <c r="D45" s="42">
        <v>28087</v>
      </c>
      <c r="E45" s="42">
        <v>0</v>
      </c>
      <c r="G45" s="42"/>
    </row>
    <row r="46" spans="2:7" ht="15.75" thickBot="1" x14ac:dyDescent="0.3">
      <c r="B46" s="3" t="s">
        <v>94</v>
      </c>
      <c r="C46" s="13"/>
      <c r="D46" s="43">
        <v>-173114</v>
      </c>
      <c r="E46" s="35">
        <v>-158912</v>
      </c>
      <c r="G46" s="42"/>
    </row>
    <row r="47" spans="2:7" ht="26.25" thickBot="1" x14ac:dyDescent="0.3">
      <c r="B47" s="1" t="s">
        <v>95</v>
      </c>
      <c r="C47" s="14"/>
      <c r="D47" s="47">
        <f>SUM(D43:D46)</f>
        <v>26128585</v>
      </c>
      <c r="E47" s="47">
        <f>SUM(E43:E46)</f>
        <v>6959863</v>
      </c>
      <c r="G47" s="42"/>
    </row>
    <row r="48" spans="2:7" x14ac:dyDescent="0.25">
      <c r="B48" s="1"/>
      <c r="C48" s="13"/>
      <c r="D48" s="45"/>
      <c r="E48" s="45"/>
      <c r="G48" s="42"/>
    </row>
    <row r="49" spans="2:7" ht="25.5" x14ac:dyDescent="0.25">
      <c r="B49" s="3" t="s">
        <v>96</v>
      </c>
      <c r="C49" s="13"/>
      <c r="D49" s="49">
        <v>-8307</v>
      </c>
      <c r="E49" s="49">
        <v>-3582</v>
      </c>
      <c r="G49" s="42"/>
    </row>
    <row r="50" spans="2:7" ht="26.25" thickBot="1" x14ac:dyDescent="0.3">
      <c r="B50" s="3" t="s">
        <v>97</v>
      </c>
      <c r="C50" s="13"/>
      <c r="D50" s="43">
        <v>-123339</v>
      </c>
      <c r="E50" s="43">
        <v>-138996</v>
      </c>
      <c r="G50" s="42"/>
    </row>
    <row r="51" spans="2:7" ht="26.25" thickBot="1" x14ac:dyDescent="0.3">
      <c r="B51" s="17" t="s">
        <v>98</v>
      </c>
      <c r="C51" s="14"/>
      <c r="D51" s="50">
        <f>D33+D40+D47+D49+D50</f>
        <v>17025723</v>
      </c>
      <c r="E51" s="50">
        <f>E33+E40+E47+E49+E50</f>
        <v>3647736</v>
      </c>
      <c r="G51" s="42"/>
    </row>
    <row r="52" spans="2:7" x14ac:dyDescent="0.25">
      <c r="B52" s="1" t="s">
        <v>14</v>
      </c>
      <c r="C52" s="13"/>
      <c r="D52" s="45"/>
      <c r="E52" s="45"/>
      <c r="G52" s="42"/>
    </row>
    <row r="53" spans="2:7" ht="15.75" thickBot="1" x14ac:dyDescent="0.3">
      <c r="B53" s="3" t="s">
        <v>99</v>
      </c>
      <c r="C53" s="13"/>
      <c r="D53" s="43">
        <v>9700278</v>
      </c>
      <c r="E53" s="43">
        <v>7041198</v>
      </c>
      <c r="G53" s="42"/>
    </row>
    <row r="54" spans="2:7" ht="15" customHeight="1" thickBot="1" x14ac:dyDescent="0.3">
      <c r="B54" s="1" t="s">
        <v>112</v>
      </c>
      <c r="C54" s="55">
        <v>5</v>
      </c>
      <c r="D54" s="47">
        <f>SUM(D51:D53)</f>
        <v>26726001</v>
      </c>
      <c r="E54" s="47">
        <f>SUM(E51:E53)</f>
        <v>10688934</v>
      </c>
      <c r="G54" s="42"/>
    </row>
    <row r="56" spans="2:7" x14ac:dyDescent="0.25">
      <c r="D56" s="32">
        <f>D54-'F1'!D9</f>
        <v>0</v>
      </c>
      <c r="E56" s="32"/>
    </row>
    <row r="57" spans="2:7" x14ac:dyDescent="0.25">
      <c r="B57" t="s">
        <v>136</v>
      </c>
      <c r="D57" t="s">
        <v>137</v>
      </c>
    </row>
    <row r="59" spans="2:7" x14ac:dyDescent="0.25">
      <c r="B59" t="s">
        <v>138</v>
      </c>
      <c r="D59" t="s">
        <v>139</v>
      </c>
    </row>
  </sheetData>
  <mergeCells count="4">
    <mergeCell ref="B5:B6"/>
    <mergeCell ref="C5:C6"/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zoomScale="85" zoomScaleNormal="85" workbookViewId="0">
      <selection activeCell="B1" sqref="B1"/>
    </sheetView>
  </sheetViews>
  <sheetFormatPr defaultRowHeight="15" x14ac:dyDescent="0.25"/>
  <cols>
    <col min="2" max="2" width="36.28515625" customWidth="1"/>
    <col min="4" max="9" width="14.28515625" customWidth="1"/>
  </cols>
  <sheetData>
    <row r="1" spans="2:9" ht="15.75" x14ac:dyDescent="0.25">
      <c r="B1" s="18" t="s">
        <v>100</v>
      </c>
    </row>
    <row r="2" spans="2:9" ht="15.75" x14ac:dyDescent="0.25">
      <c r="B2" s="18" t="s">
        <v>104</v>
      </c>
    </row>
    <row r="3" spans="2:9" ht="15.75" x14ac:dyDescent="0.25">
      <c r="B3" s="18" t="s">
        <v>128</v>
      </c>
    </row>
    <row r="4" spans="2:9" ht="15.75" x14ac:dyDescent="0.25">
      <c r="B4" s="20" t="s">
        <v>102</v>
      </c>
    </row>
    <row r="5" spans="2:9" x14ac:dyDescent="0.25">
      <c r="B5" s="36"/>
      <c r="C5" s="4"/>
      <c r="D5" s="37"/>
      <c r="E5" s="37"/>
      <c r="F5" s="37"/>
      <c r="G5" s="37"/>
      <c r="H5" s="37"/>
      <c r="I5" s="37"/>
    </row>
    <row r="6" spans="2:9" x14ac:dyDescent="0.25">
      <c r="B6" s="36"/>
      <c r="C6" s="4"/>
      <c r="D6" s="37"/>
      <c r="E6" s="37"/>
      <c r="F6" s="37"/>
      <c r="G6" s="37"/>
      <c r="H6" s="37"/>
      <c r="I6" s="37"/>
    </row>
    <row r="7" spans="2:9" ht="23.45" customHeight="1" x14ac:dyDescent="0.25">
      <c r="B7" s="95"/>
      <c r="C7" s="94" t="s">
        <v>0</v>
      </c>
      <c r="D7" s="94" t="s">
        <v>22</v>
      </c>
      <c r="E7" s="94" t="s">
        <v>23</v>
      </c>
      <c r="F7" s="94" t="s">
        <v>57</v>
      </c>
      <c r="G7" s="94" t="s">
        <v>58</v>
      </c>
      <c r="H7" s="77" t="s">
        <v>59</v>
      </c>
      <c r="I7" s="77" t="s">
        <v>61</v>
      </c>
    </row>
    <row r="8" spans="2:9" ht="26.25" thickBot="1" x14ac:dyDescent="0.3">
      <c r="B8" s="95"/>
      <c r="C8" s="98"/>
      <c r="D8" s="98"/>
      <c r="E8" s="98"/>
      <c r="F8" s="98"/>
      <c r="G8" s="98"/>
      <c r="H8" s="79" t="s">
        <v>60</v>
      </c>
      <c r="I8" s="79" t="s">
        <v>62</v>
      </c>
    </row>
    <row r="9" spans="2:9" x14ac:dyDescent="0.25">
      <c r="B9" s="78" t="s">
        <v>14</v>
      </c>
      <c r="C9" s="2"/>
      <c r="D9" s="33"/>
      <c r="E9" s="33"/>
      <c r="F9" s="33"/>
      <c r="G9" s="33"/>
      <c r="H9" s="33"/>
      <c r="I9" s="33"/>
    </row>
    <row r="10" spans="2:9" x14ac:dyDescent="0.25">
      <c r="B10" s="78" t="s">
        <v>129</v>
      </c>
      <c r="C10" s="4"/>
      <c r="D10" s="82">
        <v>14430993</v>
      </c>
      <c r="E10" s="82">
        <v>1478339</v>
      </c>
      <c r="F10" s="82">
        <v>-371782</v>
      </c>
      <c r="G10" s="82">
        <v>62329</v>
      </c>
      <c r="H10" s="82">
        <v>36720608</v>
      </c>
      <c r="I10" s="82">
        <v>52320487</v>
      </c>
    </row>
    <row r="11" spans="2:9" x14ac:dyDescent="0.25">
      <c r="B11" s="78" t="s">
        <v>14</v>
      </c>
      <c r="C11" s="4"/>
      <c r="D11" s="34"/>
      <c r="E11" s="34"/>
      <c r="F11" s="34"/>
      <c r="G11" s="34"/>
      <c r="H11" s="34"/>
      <c r="I11" s="34"/>
    </row>
    <row r="12" spans="2:9" x14ac:dyDescent="0.25">
      <c r="B12" s="3" t="s">
        <v>49</v>
      </c>
      <c r="C12" s="4"/>
      <c r="D12" s="34"/>
      <c r="E12" s="34"/>
      <c r="F12" s="34"/>
      <c r="G12" s="34"/>
      <c r="H12" s="34">
        <v>13212952</v>
      </c>
      <c r="I12" s="34">
        <v>13212952</v>
      </c>
    </row>
    <row r="13" spans="2:9" ht="15.75" thickBot="1" x14ac:dyDescent="0.3">
      <c r="B13" s="3" t="s">
        <v>63</v>
      </c>
      <c r="C13" s="4"/>
      <c r="D13" s="35"/>
      <c r="E13" s="35"/>
      <c r="F13" s="35">
        <v>134341</v>
      </c>
      <c r="G13" s="35"/>
      <c r="H13" s="35"/>
      <c r="I13" s="35">
        <v>134341</v>
      </c>
    </row>
    <row r="14" spans="2:9" ht="15.75" thickBot="1" x14ac:dyDescent="0.3">
      <c r="B14" s="78" t="s">
        <v>134</v>
      </c>
      <c r="C14" s="4"/>
      <c r="D14" s="28">
        <v>0</v>
      </c>
      <c r="E14" s="28">
        <v>0</v>
      </c>
      <c r="F14" s="28">
        <v>134341</v>
      </c>
      <c r="G14" s="28">
        <v>0</v>
      </c>
      <c r="H14" s="28">
        <v>13212952</v>
      </c>
      <c r="I14" s="28">
        <v>13347293</v>
      </c>
    </row>
    <row r="15" spans="2:9" x14ac:dyDescent="0.25">
      <c r="B15" s="3" t="s">
        <v>14</v>
      </c>
      <c r="C15" s="4"/>
      <c r="D15" s="33"/>
      <c r="E15" s="33"/>
      <c r="F15" s="33"/>
      <c r="G15" s="33"/>
      <c r="H15" s="33"/>
      <c r="I15" s="34">
        <v>0</v>
      </c>
    </row>
    <row r="16" spans="2:9" x14ac:dyDescent="0.25">
      <c r="B16" s="3" t="s">
        <v>121</v>
      </c>
      <c r="C16" s="4"/>
      <c r="D16" s="34">
        <v>35577946</v>
      </c>
      <c r="E16" s="34"/>
      <c r="F16" s="34"/>
      <c r="G16" s="34"/>
      <c r="H16" s="34"/>
      <c r="I16" s="34">
        <v>35577946</v>
      </c>
    </row>
    <row r="17" spans="2:13" x14ac:dyDescent="0.25">
      <c r="B17" s="3" t="s">
        <v>64</v>
      </c>
      <c r="C17" s="2">
        <v>15</v>
      </c>
      <c r="D17" s="34"/>
      <c r="E17" s="34"/>
      <c r="F17" s="34"/>
      <c r="G17" s="34"/>
      <c r="H17" s="34">
        <v>-49005434</v>
      </c>
      <c r="I17" s="34">
        <v>-49005434</v>
      </c>
      <c r="M17" s="33"/>
    </row>
    <row r="18" spans="2:13" ht="25.5" x14ac:dyDescent="0.25">
      <c r="B18" s="3" t="s">
        <v>130</v>
      </c>
      <c r="C18" s="2">
        <v>15</v>
      </c>
      <c r="D18" s="34"/>
      <c r="E18" s="34">
        <v>-1478339</v>
      </c>
      <c r="F18" s="34"/>
      <c r="G18" s="34"/>
      <c r="H18" s="34">
        <v>1478339</v>
      </c>
      <c r="I18" s="34">
        <v>0</v>
      </c>
    </row>
    <row r="19" spans="2:13" x14ac:dyDescent="0.25">
      <c r="B19" s="8" t="s">
        <v>131</v>
      </c>
      <c r="C19" s="2"/>
      <c r="D19" s="34"/>
      <c r="E19" s="34"/>
      <c r="F19" s="34"/>
      <c r="G19" s="34">
        <v>-62329</v>
      </c>
      <c r="H19" s="34">
        <v>62329</v>
      </c>
      <c r="I19" s="34">
        <v>0</v>
      </c>
    </row>
    <row r="20" spans="2:13" ht="15.75" thickBot="1" x14ac:dyDescent="0.3">
      <c r="B20" s="78" t="s">
        <v>132</v>
      </c>
      <c r="C20" s="4"/>
      <c r="D20" s="83">
        <v>50008939</v>
      </c>
      <c r="E20" s="83">
        <v>0</v>
      </c>
      <c r="F20" s="83">
        <v>-237441</v>
      </c>
      <c r="G20" s="83">
        <v>0</v>
      </c>
      <c r="H20" s="83">
        <v>2468794</v>
      </c>
      <c r="I20" s="83">
        <v>52240292</v>
      </c>
    </row>
    <row r="21" spans="2:13" ht="14.45" customHeight="1" x14ac:dyDescent="0.25">
      <c r="B21" s="84" t="s">
        <v>14</v>
      </c>
      <c r="C21" s="85"/>
      <c r="D21" s="86"/>
      <c r="E21" s="86"/>
      <c r="F21" s="86"/>
      <c r="G21" s="86"/>
      <c r="H21" s="86"/>
      <c r="I21" s="86"/>
    </row>
    <row r="22" spans="2:13" x14ac:dyDescent="0.25">
      <c r="B22" s="72" t="s">
        <v>49</v>
      </c>
      <c r="C22" s="85"/>
      <c r="D22" s="87"/>
      <c r="E22" s="87"/>
      <c r="F22" s="87"/>
      <c r="G22" s="87"/>
      <c r="H22" s="34">
        <v>2585850</v>
      </c>
      <c r="I22" s="34">
        <v>2585850</v>
      </c>
    </row>
    <row r="23" spans="2:13" x14ac:dyDescent="0.25">
      <c r="B23" s="72" t="s">
        <v>63</v>
      </c>
      <c r="C23" s="85"/>
      <c r="D23" s="87"/>
      <c r="E23" s="87"/>
      <c r="F23" s="34">
        <v>-153279</v>
      </c>
      <c r="G23" s="87"/>
      <c r="H23" s="87"/>
      <c r="I23" s="34">
        <v>-153279</v>
      </c>
    </row>
    <row r="24" spans="2:13" ht="15.75" thickBot="1" x14ac:dyDescent="0.3">
      <c r="B24" s="78" t="s">
        <v>134</v>
      </c>
      <c r="C24" s="2"/>
      <c r="D24" s="28">
        <v>0</v>
      </c>
      <c r="E24" s="28">
        <v>0</v>
      </c>
      <c r="F24" s="28">
        <v>-153279</v>
      </c>
      <c r="G24" s="28">
        <v>0</v>
      </c>
      <c r="H24" s="28">
        <v>2585850</v>
      </c>
      <c r="I24" s="28">
        <v>2432571</v>
      </c>
    </row>
    <row r="25" spans="2:13" x14ac:dyDescent="0.25">
      <c r="B25" s="3" t="s">
        <v>14</v>
      </c>
      <c r="C25" s="2"/>
      <c r="D25" s="33"/>
      <c r="E25" s="33"/>
      <c r="F25" s="33"/>
      <c r="G25" s="33"/>
      <c r="H25" s="33"/>
      <c r="I25" s="33"/>
    </row>
    <row r="26" spans="2:13" x14ac:dyDescent="0.25">
      <c r="B26" s="3" t="s">
        <v>117</v>
      </c>
      <c r="C26" s="2">
        <v>15</v>
      </c>
      <c r="D26" s="34"/>
      <c r="E26" s="33"/>
      <c r="F26" s="33"/>
      <c r="G26" s="33"/>
      <c r="H26" s="88"/>
      <c r="I26" s="34">
        <v>0</v>
      </c>
    </row>
    <row r="27" spans="2:13" x14ac:dyDescent="0.25">
      <c r="B27" s="3" t="s">
        <v>118</v>
      </c>
      <c r="C27" s="2">
        <v>15</v>
      </c>
      <c r="D27" s="34"/>
      <c r="E27" s="34"/>
      <c r="F27" s="34"/>
      <c r="G27" s="34"/>
      <c r="H27" s="34"/>
      <c r="I27" s="34">
        <v>0</v>
      </c>
    </row>
    <row r="28" spans="2:13" ht="26.25" thickBot="1" x14ac:dyDescent="0.3">
      <c r="B28" s="3" t="s">
        <v>119</v>
      </c>
      <c r="C28" s="2"/>
      <c r="D28" s="35">
        <v>0</v>
      </c>
      <c r="E28" s="35"/>
      <c r="F28" s="35"/>
      <c r="G28" s="89"/>
      <c r="H28" s="35"/>
      <c r="I28" s="35">
        <v>0</v>
      </c>
    </row>
    <row r="29" spans="2:13" ht="15.75" thickBot="1" x14ac:dyDescent="0.3">
      <c r="B29" s="78" t="s">
        <v>133</v>
      </c>
      <c r="C29" s="4"/>
      <c r="D29" s="28">
        <v>50008939</v>
      </c>
      <c r="E29" s="28">
        <v>0</v>
      </c>
      <c r="F29" s="28">
        <v>-390720</v>
      </c>
      <c r="G29" s="28">
        <v>0</v>
      </c>
      <c r="H29" s="28">
        <v>5054644</v>
      </c>
      <c r="I29" s="28">
        <v>54672863</v>
      </c>
    </row>
    <row r="32" spans="2:13" x14ac:dyDescent="0.25">
      <c r="B32" t="s">
        <v>136</v>
      </c>
      <c r="D32" t="s">
        <v>137</v>
      </c>
    </row>
    <row r="34" spans="2:4" x14ac:dyDescent="0.25">
      <c r="B34" t="s">
        <v>138</v>
      </c>
      <c r="D34" t="s">
        <v>139</v>
      </c>
    </row>
  </sheetData>
  <mergeCells count="6">
    <mergeCell ref="G7:G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F1</vt:lpstr>
      <vt:lpstr>F2</vt:lpstr>
      <vt:lpstr>F3 без разделения ДС</vt:lpstr>
      <vt:lpstr>F3</vt:lpstr>
      <vt:lpstr>F4</vt:lpstr>
      <vt:lpstr>'F3'!_Hlk33035900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Керимбеков Арсен Айдарханович</dc:creator>
  <cp:lastModifiedBy>Салтанат Нуртаева</cp:lastModifiedBy>
  <dcterms:created xsi:type="dcterms:W3CDTF">2022-05-13T12:41:49Z</dcterms:created>
  <dcterms:modified xsi:type="dcterms:W3CDTF">2024-05-20T07:46:39Z</dcterms:modified>
</cp:coreProperties>
</file>