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Фридом финанс кредит\Фин.отчетность\2024_03_март\"/>
    </mc:Choice>
  </mc:AlternateContent>
  <xr:revisionPtr revIDLastSave="0" documentId="13_ncr:1_{E145D878-5A75-4284-81B1-59E704AB0A4C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F1" sheetId="1" r:id="rId1"/>
    <sheet name="F2" sheetId="2" r:id="rId2"/>
    <sheet name="F3 без разделения ДС" sheetId="6" state="hidden" r:id="rId3"/>
    <sheet name="F3" sheetId="4" r:id="rId4"/>
    <sheet name="F4" sheetId="3" r:id="rId5"/>
  </sheets>
  <externalReferences>
    <externalReference r:id="rId6"/>
  </externalReferences>
  <definedNames>
    <definedName name="_Hlk33035900" localSheetId="3">'F3'!#REF!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4" l="1"/>
  <c r="D40" i="4"/>
  <c r="D36" i="4"/>
  <c r="E36" i="4"/>
  <c r="E35" i="4"/>
  <c r="E27" i="4"/>
  <c r="D27" i="4"/>
  <c r="E21" i="4"/>
  <c r="D21" i="4"/>
  <c r="E37" i="1"/>
  <c r="D37" i="1"/>
  <c r="E33" i="1"/>
  <c r="E38" i="1" s="1"/>
  <c r="D33" i="1"/>
  <c r="D38" i="1" s="1"/>
  <c r="E22" i="1"/>
  <c r="D22" i="1"/>
  <c r="C30" i="1"/>
  <c r="C26" i="1"/>
  <c r="C20" i="1"/>
  <c r="H77" i="3" l="1"/>
  <c r="H85" i="3" l="1"/>
  <c r="I90" i="3" l="1"/>
  <c r="E49" i="6" l="1"/>
  <c r="E41" i="6"/>
  <c r="E22" i="6"/>
  <c r="E31" i="6" s="1"/>
  <c r="E34" i="6" s="1"/>
  <c r="E53" i="6" s="1"/>
  <c r="E56" i="6" s="1"/>
  <c r="I86" i="3" l="1"/>
  <c r="I89" i="3"/>
  <c r="H87" i="3"/>
  <c r="G87" i="3"/>
  <c r="E87" i="3"/>
  <c r="D87" i="3"/>
  <c r="I85" i="3"/>
  <c r="D78" i="3"/>
  <c r="I77" i="3"/>
  <c r="I76" i="3"/>
  <c r="I73" i="3"/>
  <c r="I72" i="3"/>
  <c r="H74" i="3"/>
  <c r="H78" i="3" s="1"/>
  <c r="G74" i="3"/>
  <c r="G78" i="3" s="1"/>
  <c r="F74" i="3"/>
  <c r="F78" i="3" s="1"/>
  <c r="E74" i="3"/>
  <c r="E78" i="3" s="1"/>
  <c r="D74" i="3"/>
  <c r="I74" i="3" l="1"/>
  <c r="I78" i="3"/>
  <c r="I87" i="3"/>
  <c r="F87" i="3"/>
  <c r="H83" i="3" l="1"/>
  <c r="G83" i="3"/>
  <c r="G91" i="3" s="1"/>
  <c r="F83" i="3"/>
  <c r="F91" i="3" s="1"/>
  <c r="E83" i="3"/>
  <c r="E91" i="3" s="1"/>
  <c r="D83" i="3"/>
  <c r="D91" i="3" s="1"/>
  <c r="I83" i="3"/>
  <c r="I91" i="3" s="1"/>
  <c r="I95" i="3" s="1"/>
  <c r="H91" i="3" l="1"/>
  <c r="H95" i="3" s="1"/>
</calcChain>
</file>

<file path=xl/sharedStrings.xml><?xml version="1.0" encoding="utf-8"?>
<sst xmlns="http://schemas.openxmlformats.org/spreadsheetml/2006/main" count="252" uniqueCount="193">
  <si>
    <t>Прим.</t>
  </si>
  <si>
    <t>Кредиты клиентам</t>
  </si>
  <si>
    <t>Прочие активы</t>
  </si>
  <si>
    <t xml:space="preserve"> </t>
  </si>
  <si>
    <t>Прочие обязательства</t>
  </si>
  <si>
    <t>Итого обязательства</t>
  </si>
  <si>
    <t>Уставный капитал</t>
  </si>
  <si>
    <t>Резервный капитал</t>
  </si>
  <si>
    <t>Итого капитал</t>
  </si>
  <si>
    <t>За три месяца,</t>
  </si>
  <si>
    <t>(неаудировано)</t>
  </si>
  <si>
    <t>2022 года</t>
  </si>
  <si>
    <t>Выпущенные долговые ценные бумаги</t>
  </si>
  <si>
    <t>Прочие доходы</t>
  </si>
  <si>
    <t>Расходы на персонал</t>
  </si>
  <si>
    <t>Прочие операционные расходы</t>
  </si>
  <si>
    <t>Прочие расходы</t>
  </si>
  <si>
    <t>Прибыль за период</t>
  </si>
  <si>
    <t>Прочий совокупный доход</t>
  </si>
  <si>
    <t>Резерв справед-ливой стоимости</t>
  </si>
  <si>
    <t>Резерв пере-оценки</t>
  </si>
  <si>
    <t>Нераспре-</t>
  </si>
  <si>
    <t>делённая прибыль</t>
  </si>
  <si>
    <t>Итого</t>
  </si>
  <si>
    <t>капитал</t>
  </si>
  <si>
    <t>Прочий совокупный доход за период</t>
  </si>
  <si>
    <t>Дивиденды объявленные</t>
  </si>
  <si>
    <t xml:space="preserve">Перевод в резервный капитал </t>
  </si>
  <si>
    <t>Денежные потоки от операционной деятельности</t>
  </si>
  <si>
    <t>Проценты, полученные по денежным средствам и их эквивалентам</t>
  </si>
  <si>
    <t xml:space="preserve">Проценты, полученные по кредитам клиентам </t>
  </si>
  <si>
    <t>Проценты, полученные по инвестиционным ценным бумагам</t>
  </si>
  <si>
    <t>Прочие доходы полученные</t>
  </si>
  <si>
    <t>Проценты, уплаченные по средствам кредитных организаций</t>
  </si>
  <si>
    <t>Проценты, уплаченные по договорам «репо»</t>
  </si>
  <si>
    <t>Чистые реализованные убытки по операциям с иностранной валютой</t>
  </si>
  <si>
    <t>Чистые реализованные убытки по производным финансовым инструментам</t>
  </si>
  <si>
    <t>Расходы на персонал уплаченные</t>
  </si>
  <si>
    <t>Прочие операционные расходы уплаченные</t>
  </si>
  <si>
    <t>Налоги, кроме корпоративного подоходного налога и социальных отчислений, уплаченные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</si>
  <si>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</si>
  <si>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в операционных активах</t>
  </si>
  <si>
    <t xml:space="preserve">Средства в кредитных организациях </t>
  </si>
  <si>
    <t>Чистое уменьшение в операционных обязательствах</t>
  </si>
  <si>
    <t>Чистые денежные потоки от операционной деятельности до корпоративного подоходного налога</t>
  </si>
  <si>
    <t>Корпоративный подоходный налог уплаченный</t>
  </si>
  <si>
    <t>Чистое поступление/(расходование) денежных средств от/(в) операционной деятельности</t>
  </si>
  <si>
    <t>Денежные потоки от инвестиционной деятельности</t>
  </si>
  <si>
    <t>Приобретение основных средств</t>
  </si>
  <si>
    <t>Приобретение нематериальных активов</t>
  </si>
  <si>
    <t>Приобретение инвестиционных ценных бумаг</t>
  </si>
  <si>
    <t xml:space="preserve">Поступления от продажи основных средств </t>
  </si>
  <si>
    <t>Чистое расходование денежных средств в инвестиционной деятельности</t>
  </si>
  <si>
    <t>Денежные потоки от финансовой деятельности</t>
  </si>
  <si>
    <t>Поступление средств от кредитных организаций</t>
  </si>
  <si>
    <t>Погашение средств кредитных организаций</t>
  </si>
  <si>
    <t>Дивиденды выплаченные</t>
  </si>
  <si>
    <t>Погашение обязательств по договорам аренды</t>
  </si>
  <si>
    <t>Чистое (расходование)/поступление денежных средств (в)/от финансовой деятельности</t>
  </si>
  <si>
    <t>Влияние ожидаемых кредитных убытков на денежные средства и их эквиваленты</t>
  </si>
  <si>
    <t>Влияние изменений обменных курсов на денежные средства и их эквиваленты</t>
  </si>
  <si>
    <t>Чистое (уменьшение)/увеличение денежных средств и их эквивалентов</t>
  </si>
  <si>
    <t>Денежные средства и их эквиваленты, на 1 января</t>
  </si>
  <si>
    <r>
      <t xml:space="preserve">Итого совокупный доход за </t>
    </r>
    <r>
      <rPr>
        <sz val="10"/>
        <color theme="1"/>
        <rFont val="Garamond"/>
        <family val="1"/>
        <charset val="204"/>
      </rPr>
      <t>период</t>
    </r>
  </si>
  <si>
    <t>Товарищество с ограниченной ответственностью «Микрофинансовая организация «KMF (КМФ)»</t>
  </si>
  <si>
    <t>ПРОМЕЖУТОЧНЫЙ СОКРАЩЁННЫЙ ОТЧЁТ О ФИНАНСОВОМ ПОЛОЖЕНИИ</t>
  </si>
  <si>
    <r>
      <t>(В тысячах тенге</t>
    </r>
    <r>
      <rPr>
        <i/>
        <sz val="12"/>
        <color rgb="FF000000"/>
        <rFont val="Garamond"/>
        <family val="1"/>
        <charset val="204"/>
      </rPr>
      <t>)</t>
    </r>
  </si>
  <si>
    <t xml:space="preserve">ПРОМЕЖУТОЧНЫЙ СОКРАЩЁННЫЙ ОТЧЁТ О СОВОКУПНОМ ДОХОДЕ </t>
  </si>
  <si>
    <t xml:space="preserve">ПРОМЕЖУТОЧНЫЙ СОКРАЩЁННЫЙ ОТЧЁТ ОБ ИЗМЕНЕНИЯХ В КАПИТАЛЕ </t>
  </si>
  <si>
    <t>ПРОМЕЖУТОЧНЫЙ СОКРАЩЁННЫЙ ОТЧЁТ О ДВИЖЕНИИ ДЕНЕЖНЫХ СРЕДСТВ</t>
  </si>
  <si>
    <t>-</t>
  </si>
  <si>
    <t>завершившихся 31 марта</t>
  </si>
  <si>
    <t>2023 года</t>
  </si>
  <si>
    <t>за три месяца, завершившихся 31 марта 2023 года</t>
  </si>
  <si>
    <t>Проценты, уплаченные по выпущенным долговым ценным бумагам</t>
  </si>
  <si>
    <t>На 1 января 2022 года</t>
  </si>
  <si>
    <t>На 31 декабря 2022 года</t>
  </si>
  <si>
    <t>На 1 января 2023 года</t>
  </si>
  <si>
    <t>Денежные средства и их эквиваленты, на 31 марта</t>
  </si>
  <si>
    <t>На 30 сентября 2023 года  (не аудировано)</t>
  </si>
  <si>
    <t xml:space="preserve">Товарищество с ограниченной ответственностью «Микрофинансовая организация ФРИДОМ ФИНАНС Кредит" </t>
  </si>
  <si>
    <t>за квартал, завершившийся 31 марта 2024 года</t>
  </si>
  <si>
    <t>В тысячах тенге</t>
  </si>
  <si>
    <t>Наименование показателей</t>
  </si>
  <si>
    <t>1 кв. 2024 года</t>
  </si>
  <si>
    <t>1 кв. 2023 года</t>
  </si>
  <si>
    <t>Процентные доходы</t>
  </si>
  <si>
    <t xml:space="preserve">Доходы по амортизации дисконта по предоставленным займам </t>
  </si>
  <si>
    <t>Доходы, связанные с получением вознаграждения по займам</t>
  </si>
  <si>
    <t>Доходы, связанные с получением вознаграждения страховых брокеров</t>
  </si>
  <si>
    <t>Итого процентные доходы</t>
  </si>
  <si>
    <t>Процентные расходы</t>
  </si>
  <si>
    <t>Чистый доход/расход по вознаграждениям по ценным бумагам</t>
  </si>
  <si>
    <t>Чистый убыток/(доход) по формированию резервов (провизий) по предоставленным займам</t>
  </si>
  <si>
    <t>4, 5</t>
  </si>
  <si>
    <t>Итого процентные расходы</t>
  </si>
  <si>
    <t>Чистый процентный убыток</t>
  </si>
  <si>
    <t>Расходы по кредитным убыткам (оценочные резервы по условным обязательствам по займам)</t>
  </si>
  <si>
    <t>4, 14</t>
  </si>
  <si>
    <t>ЧИСТЫЙ ПРОЦЕНТНЫЙ УБЫТОК/(ДОХОД) ПОСЛЕ РАСХОДОВ ПО КРЕДИТАМ</t>
  </si>
  <si>
    <t>Чистый доход/(расходы) от изменения справедливой стоимости финансовых инструментов</t>
  </si>
  <si>
    <t>Чистый доход в виде вознаграждения по срочным вкладам в банках второго уровня за минусом расходов по формированию резервов по текущим счетам, размещенным в банках второго уровня</t>
  </si>
  <si>
    <t>Чистый убыток/доход реализации услуг за минусом резервов по сомнительной дебиторской задолженности</t>
  </si>
  <si>
    <t>Расходы по финансовой аренде</t>
  </si>
  <si>
    <t>5, 11</t>
  </si>
  <si>
    <t>Чистый доход/(расходы) от от положительной/отрицательной разницы по уступке договоров</t>
  </si>
  <si>
    <t>Неоперационные доходы</t>
  </si>
  <si>
    <t xml:space="preserve">Чистая прибыль (убыток) до уплаты корпоративного подоходного налога </t>
  </si>
  <si>
    <t>Расходы по налогу на прибыль</t>
  </si>
  <si>
    <t xml:space="preserve">Чистая прибыль (убыток) после уплаты корпоративного подоходного налога </t>
  </si>
  <si>
    <t xml:space="preserve">Итого чистая прибыль (убыток) за период </t>
  </si>
  <si>
    <t>на 31 марта 2024 года</t>
  </si>
  <si>
    <t>31 марта 2024 г.</t>
  </si>
  <si>
    <t>31 декабря 2023 г.</t>
  </si>
  <si>
    <t>АКТИВЫ</t>
  </si>
  <si>
    <t>Денежные средства и эквиваленты денежных средств</t>
  </si>
  <si>
    <t>Финансовые активы по ценным бумагам</t>
  </si>
  <si>
    <t>Вознаграждения по приобретенным ценным бумагам</t>
  </si>
  <si>
    <t>Предоставленные займы клиентам за вычетом резервов на обесценение</t>
  </si>
  <si>
    <t>Вознаграждения по займам к получению</t>
  </si>
  <si>
    <t>Краткосрочная торговая и прочая дебиторская задолженность</t>
  </si>
  <si>
    <t>Запасы</t>
  </si>
  <si>
    <t>КПН к возмещению</t>
  </si>
  <si>
    <t>Текущее налоговое требование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</si>
  <si>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</si>
  <si>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</si>
  <si>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Актив на право пользования</t>
  </si>
  <si>
    <t>Авансы выданные</t>
  </si>
  <si>
    <t>Отложенные налоговые активы</t>
  </si>
  <si>
    <t>Прочие краткосрочные активы</t>
  </si>
  <si>
    <t>ИТОГО АКТИВЫ</t>
  </si>
  <si>
    <t>ОБЯЗАТЕЛЬСТВА</t>
  </si>
  <si>
    <t>Финансовые обязательства по ценным бумагам</t>
  </si>
  <si>
    <t>Вознаграждения по ценным бумагам</t>
  </si>
  <si>
    <t>Обязательство по аренде</t>
  </si>
  <si>
    <t>Торговая кредиторская задолженность</t>
  </si>
  <si>
    <t>Текущее налоговое обязательство и обязательные платежи в бюджет</t>
  </si>
  <si>
    <t>Краткосрочные финансовые обязательства</t>
  </si>
  <si>
    <t>Отложенные налоговые обязательства</t>
  </si>
  <si>
    <t>Обязательство по корпоративному подоходному налогу</t>
  </si>
  <si>
    <t>Прочие краткосрочные обязательства</t>
  </si>
  <si>
    <t>КАПИТАЛ</t>
  </si>
  <si>
    <t>Нераспределенная прибыль (непокрытый убыток)</t>
  </si>
  <si>
    <t>ИТОГО КАПИТАЛ И ОБЯЗАТЕЛЬСТВА</t>
  </si>
  <si>
    <t>1 кв. 2024г.</t>
  </si>
  <si>
    <t>1 кв. 2023 год</t>
  </si>
  <si>
    <t>Движение денежных средств от операционной деятельности</t>
  </si>
  <si>
    <t>поступление от реализация услуг</t>
  </si>
  <si>
    <t>поступление возврата микрокредитов</t>
  </si>
  <si>
    <t>получены вознаграждения по займам</t>
  </si>
  <si>
    <t>получены вознаграждения по срочным вкладам, размещения в банках второго уровня</t>
  </si>
  <si>
    <t>получены вознаграждения страховых брокеров за посредническую деятельность по заключению договоров страхования</t>
  </si>
  <si>
    <t>получение денег через партнера (соглашение об уступке прав требования)</t>
  </si>
  <si>
    <t>прочие поступления</t>
  </si>
  <si>
    <t>платежи поставщикам за товары и услуги</t>
  </si>
  <si>
    <t>авансы выплаченные</t>
  </si>
  <si>
    <t>выплаты по заработной плате и прочей оплате труда</t>
  </si>
  <si>
    <t>платежи налогов и других обязательств в бюджет</t>
  </si>
  <si>
    <t>выдача микрокредитов</t>
  </si>
  <si>
    <t>выплата денег через партнера (соглашение об уступке прав требования)</t>
  </si>
  <si>
    <t>прочие выплаты</t>
  </si>
  <si>
    <t xml:space="preserve">Чистая сумма денежных средств от операционной деятельности </t>
  </si>
  <si>
    <t>Движение денежных средств от инвестиционной деятельности</t>
  </si>
  <si>
    <t>поступление от реализации основных средств</t>
  </si>
  <si>
    <t>выбытие денег по возвратам займов</t>
  </si>
  <si>
    <t>отток денег по приобретениям основных средств и нематериальных активов</t>
  </si>
  <si>
    <t>выбытие денег по предоставлению финансовой помощи</t>
  </si>
  <si>
    <t xml:space="preserve">Чистая сумма денежных средств от инвестиционной деятельности </t>
  </si>
  <si>
    <t>Движение денежных средств от финансовой деятельности</t>
  </si>
  <si>
    <t xml:space="preserve">поступление денег по полученным займам </t>
  </si>
  <si>
    <t>денежный взнос в уставный капитал</t>
  </si>
  <si>
    <t>получение денег по выпущенным в обращение ценным бумагам и поступление вознаграждения по ценным бумагам</t>
  </si>
  <si>
    <t>отток денег по погашению займов</t>
  </si>
  <si>
    <t>выбытие денег на выкуп ценных бумаг и оплата вознаграждений по операциям ценных бумаг</t>
  </si>
  <si>
    <t>выбытие денег на покупку ценных бумаг</t>
  </si>
  <si>
    <t xml:space="preserve">Чистая сумма денежных средств от финансовой деятельности </t>
  </si>
  <si>
    <t xml:space="preserve">Итоговое увеличение +/- уменьшение денежных средств </t>
  </si>
  <si>
    <t>Влияние обменных курсов</t>
  </si>
  <si>
    <t>Влияние оценочного резерва под ожидаемые кредитные убытки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</si>
  <si>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</si>
  <si>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</si>
  <si>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Нераспределенная прибыль (убыток)</t>
  </si>
  <si>
    <t>Прибыль (убыток) за период</t>
  </si>
  <si>
    <t>Взнос участников</t>
  </si>
  <si>
    <t>Выплата дивидендов</t>
  </si>
  <si>
    <t>Корректировка провизий (начисленных и списанных) по займам, согласно утвержденной методики создания резервов (МСФО (IAS) 9)</t>
  </si>
  <si>
    <t>Сальдо на 01 января 2023 года</t>
  </si>
  <si>
    <t>Сальдо на 31 декабря 2023 года</t>
  </si>
  <si>
    <t>Сальдо на 01 января 2024 года</t>
  </si>
  <si>
    <t>Сальдо на 31 марта 2024 года</t>
  </si>
  <si>
    <t>за три месяца, завершившиеся 31 марта 2024 года</t>
  </si>
  <si>
    <t>Директор Миникеев Р.Д.</t>
  </si>
  <si>
    <t>Главный бухгалтер Марденова А.К.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</si>
</sst>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_-* #,##0\ _₽_-;\-* #,##0\ _₽_-;_-* &quot;-&quot;??\ _₽_-;_-@_-"/>
    <numFmt numFmtId="166" formatCode="_(* #,##0_);_(* \(#,##0\);_(* &quot;-&quot;??_);_(@_)"/>
    <numFmt numFmtId="167" formatCode="_(* #.##0.00_);_(* \(#.##0.00\);_(* &quot;-&quot;??_);_(@_)"/>
    <numFmt numFmtId="168" formatCode="_-* #,##0_-;\-* #,##0_-;_-* &quot;-&quot;??_-;_-@_-"/>
  </numFmts>
  <fonts count="2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Garamond"/>
      <family val="1"/>
      <charset val="204"/>
    </font>
    <font>
      <b/>
      <i/>
      <sz val="10"/>
      <color theme="1"/>
      <name val="Garamond"/>
      <family val="1"/>
      <charset val="204"/>
    </font>
    <font>
      <b/>
      <i/>
      <sz val="9"/>
      <color theme="1"/>
      <name val="Garamond"/>
      <family val="1"/>
      <charset val="204"/>
    </font>
    <font>
      <sz val="10"/>
      <color theme="1"/>
      <name val="Garamond"/>
      <family val="1"/>
      <charset val="204"/>
    </font>
    <font>
      <sz val="10"/>
      <color rgb="FF008000"/>
      <name val="Garamond"/>
      <family val="1"/>
      <charset val="204"/>
    </font>
    <font>
      <b/>
      <sz val="10"/>
      <color rgb="FF008000"/>
      <name val="Garamond"/>
      <family val="1"/>
      <charset val="204"/>
    </font>
    <font>
      <i/>
      <sz val="10"/>
      <color theme="1"/>
      <name val="Garamond"/>
      <family val="1"/>
      <charset val="204"/>
    </font>
    <font>
      <b/>
      <sz val="12"/>
      <color theme="1"/>
      <name val="Garamond"/>
      <family val="1"/>
      <charset val="204"/>
    </font>
    <font>
      <i/>
      <sz val="12"/>
      <color theme="1"/>
      <name val="Garamond"/>
      <family val="1"/>
      <charset val="204"/>
    </font>
    <font>
      <i/>
      <sz val="12"/>
      <color rgb="FF000000"/>
      <name val="Garamond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sz val="10"/>
      <name val="Garamond"/>
      <family val="1"/>
      <charset val="204"/>
    </font>
    <font>
      <b/>
      <i/>
      <sz val="10"/>
      <name val="Garamond"/>
      <family val="1"/>
      <charset val="204"/>
    </font>
    <font>
      <b/>
      <sz val="10"/>
      <name val="Garamond"/>
      <family val="1"/>
      <charset val="204"/>
    </font>
    <font>
      <sz val="10"/>
      <name val="Calibri"/>
      <family val="2"/>
      <charset val="204"/>
      <scheme val="minor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rgb="FF00000A"/>
      <name val="Arial"/>
      <family val="2"/>
      <charset val="204"/>
    </font>
    <font>
      <sz val="9"/>
      <color rgb="FF00000A"/>
      <name val="Arial"/>
      <family val="2"/>
      <charset val="204"/>
    </font>
    <font>
      <b/>
      <sz val="9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2" fillId="0" borderId="0" applyFont="0" applyFill="0" applyBorder="0" applyAlignment="0" applyProtection="0"/>
    <xf numFmtId="167" fontId="13" fillId="0" borderId="0" applyFont="0" applyFill="0" applyBorder="0" applyAlignment="0" applyProtection="0"/>
  </cellStyleXfs>
  <cellXfs count="129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166" fontId="2" fillId="0" borderId="1" xfId="0" applyNumberFormat="1" applyFont="1" applyBorder="1" applyAlignment="1">
      <alignment horizontal="right" vertical="center" wrapText="1"/>
    </xf>
    <xf numFmtId="166" fontId="0" fillId="0" borderId="0" xfId="0" applyNumberFormat="1"/>
    <xf numFmtId="0" fontId="12" fillId="0" borderId="0" xfId="0" applyFont="1"/>
    <xf numFmtId="166" fontId="5" fillId="0" borderId="0" xfId="2" applyNumberFormat="1" applyFont="1" applyFill="1" applyAlignment="1">
      <alignment vertical="center"/>
    </xf>
    <xf numFmtId="166" fontId="5" fillId="0" borderId="1" xfId="2" applyNumberFormat="1" applyFont="1" applyFill="1" applyBorder="1" applyAlignment="1">
      <alignment vertical="center"/>
    </xf>
    <xf numFmtId="165" fontId="12" fillId="0" borderId="0" xfId="1" applyNumberFormat="1" applyFont="1"/>
    <xf numFmtId="166" fontId="2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15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166" fontId="14" fillId="0" borderId="0" xfId="2" applyNumberFormat="1" applyFont="1" applyFill="1" applyAlignment="1">
      <alignment vertical="center"/>
    </xf>
    <xf numFmtId="166" fontId="14" fillId="0" borderId="1" xfId="2" applyNumberFormat="1" applyFont="1" applyFill="1" applyBorder="1" applyAlignment="1">
      <alignment vertical="center"/>
    </xf>
    <xf numFmtId="166" fontId="16" fillId="0" borderId="0" xfId="2" applyNumberFormat="1" applyFont="1" applyFill="1" applyAlignment="1">
      <alignment vertical="center"/>
    </xf>
    <xf numFmtId="0" fontId="16" fillId="0" borderId="0" xfId="0" applyFont="1" applyAlignment="1">
      <alignment horizontal="right" vertical="center" wrapText="1"/>
    </xf>
    <xf numFmtId="166" fontId="16" fillId="0" borderId="1" xfId="0" applyNumberFormat="1" applyFont="1" applyBorder="1" applyAlignment="1">
      <alignment horizontal="right" vertical="center" wrapText="1"/>
    </xf>
    <xf numFmtId="166" fontId="16" fillId="0" borderId="2" xfId="2" applyNumberFormat="1" applyFont="1" applyFill="1" applyBorder="1" applyAlignment="1">
      <alignment vertical="center"/>
    </xf>
    <xf numFmtId="0" fontId="17" fillId="0" borderId="0" xfId="0" applyFont="1" applyAlignment="1">
      <alignment horizontal="right" vertical="center" wrapText="1"/>
    </xf>
    <xf numFmtId="166" fontId="14" fillId="0" borderId="0" xfId="2" applyNumberFormat="1" applyFont="1" applyFill="1" applyBorder="1" applyAlignment="1">
      <alignment vertical="center"/>
    </xf>
    <xf numFmtId="166" fontId="16" fillId="0" borderId="1" xfId="2" applyNumberFormat="1" applyFont="1" applyFill="1" applyBorder="1" applyAlignment="1">
      <alignment vertical="center"/>
    </xf>
    <xf numFmtId="166" fontId="14" fillId="0" borderId="0" xfId="2" applyNumberFormat="1" applyFont="1" applyFill="1" applyAlignment="1">
      <alignment horizontal="right" vertical="center"/>
    </xf>
    <xf numFmtId="0" fontId="16" fillId="0" borderId="0" xfId="0" applyFont="1" applyAlignment="1">
      <alignment vertical="center" wrapText="1"/>
    </xf>
    <xf numFmtId="0" fontId="18" fillId="0" borderId="0" xfId="0" applyFont="1"/>
    <xf numFmtId="0" fontId="19" fillId="0" borderId="0" xfId="0" applyFont="1"/>
    <xf numFmtId="0" fontId="19" fillId="0" borderId="0" xfId="0" applyFont="1" applyAlignment="1">
      <alignment horizontal="right"/>
    </xf>
    <xf numFmtId="0" fontId="20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right" vertical="center" wrapText="1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center" wrapText="1"/>
    </xf>
    <xf numFmtId="168" fontId="21" fillId="0" borderId="0" xfId="1" applyNumberFormat="1" applyFont="1" applyAlignment="1">
      <alignment horizontal="center" wrapText="1"/>
    </xf>
    <xf numFmtId="0" fontId="21" fillId="0" borderId="0" xfId="0" applyFont="1" applyAlignment="1">
      <alignment horizontal="justify" wrapText="1"/>
    </xf>
    <xf numFmtId="3" fontId="21" fillId="0" borderId="0" xfId="0" applyNumberFormat="1" applyFont="1" applyAlignment="1">
      <alignment horizontal="right" wrapText="1"/>
    </xf>
    <xf numFmtId="0" fontId="20" fillId="0" borderId="0" xfId="0" applyFont="1" applyAlignment="1">
      <alignment horizontal="center" wrapText="1"/>
    </xf>
    <xf numFmtId="3" fontId="20" fillId="0" borderId="3" xfId="0" applyNumberFormat="1" applyFont="1" applyBorder="1" applyAlignment="1">
      <alignment horizontal="right" wrapText="1"/>
    </xf>
    <xf numFmtId="168" fontId="20" fillId="0" borderId="0" xfId="1" applyNumberFormat="1" applyFont="1" applyAlignment="1">
      <alignment horizontal="center" wrapText="1"/>
    </xf>
    <xf numFmtId="3" fontId="20" fillId="0" borderId="0" xfId="0" applyNumberFormat="1" applyFont="1" applyAlignment="1">
      <alignment horizontal="right" wrapText="1"/>
    </xf>
    <xf numFmtId="168" fontId="21" fillId="0" borderId="0" xfId="1" applyNumberFormat="1" applyFont="1" applyFill="1" applyAlignment="1">
      <alignment horizontal="center" wrapText="1"/>
    </xf>
    <xf numFmtId="0" fontId="20" fillId="0" borderId="5" xfId="0" applyFont="1" applyBorder="1" applyAlignment="1">
      <alignment horizontal="center" wrapText="1"/>
    </xf>
    <xf numFmtId="0" fontId="20" fillId="0" borderId="3" xfId="0" applyFont="1" applyBorder="1" applyAlignment="1">
      <alignment horizontal="justify" wrapText="1"/>
    </xf>
    <xf numFmtId="0" fontId="20" fillId="0" borderId="3" xfId="0" applyFont="1" applyBorder="1" applyAlignment="1">
      <alignment horizontal="center" wrapText="1"/>
    </xf>
    <xf numFmtId="0" fontId="19" fillId="0" borderId="6" xfId="0" applyFont="1" applyBorder="1" applyAlignment="1">
      <alignment horizontal="justify" wrapText="1"/>
    </xf>
    <xf numFmtId="0" fontId="19" fillId="0" borderId="6" xfId="0" applyFont="1" applyBorder="1" applyAlignment="1">
      <alignment horizontal="center" wrapText="1"/>
    </xf>
    <xf numFmtId="168" fontId="19" fillId="0" borderId="0" xfId="1" applyNumberFormat="1" applyFont="1" applyBorder="1" applyAlignment="1">
      <alignment horizontal="center" wrapText="1"/>
    </xf>
    <xf numFmtId="3" fontId="19" fillId="0" borderId="0" xfId="0" applyNumberFormat="1" applyFont="1" applyAlignment="1">
      <alignment horizontal="right" wrapText="1"/>
    </xf>
    <xf numFmtId="0" fontId="20" fillId="0" borderId="5" xfId="0" applyFont="1" applyBorder="1" applyAlignment="1">
      <alignment wrapText="1"/>
    </xf>
    <xf numFmtId="3" fontId="22" fillId="0" borderId="5" xfId="0" applyNumberFormat="1" applyFont="1" applyBorder="1" applyAlignment="1">
      <alignment horizontal="right" wrapText="1"/>
    </xf>
    <xf numFmtId="0" fontId="20" fillId="0" borderId="0" xfId="0" applyFont="1" applyAlignment="1">
      <alignment horizontal="justify" wrapText="1"/>
    </xf>
    <xf numFmtId="168" fontId="20" fillId="0" borderId="3" xfId="0" applyNumberFormat="1" applyFont="1" applyBorder="1" applyAlignment="1">
      <alignment horizontal="right" wrapText="1"/>
    </xf>
    <xf numFmtId="168" fontId="20" fillId="0" borderId="0" xfId="1" applyNumberFormat="1" applyFont="1" applyFill="1" applyAlignment="1">
      <alignment horizontal="center" wrapText="1"/>
    </xf>
    <xf numFmtId="0" fontId="22" fillId="0" borderId="0" xfId="0" applyFont="1"/>
    <xf numFmtId="168" fontId="22" fillId="0" borderId="4" xfId="0" applyNumberFormat="1" applyFont="1" applyBorder="1"/>
    <xf numFmtId="3" fontId="22" fillId="0" borderId="4" xfId="0" applyNumberFormat="1" applyFont="1" applyBorder="1"/>
    <xf numFmtId="0" fontId="22" fillId="0" borderId="3" xfId="0" applyFont="1" applyBorder="1"/>
    <xf numFmtId="168" fontId="22" fillId="0" borderId="3" xfId="0" applyNumberFormat="1" applyFont="1" applyBorder="1"/>
    <xf numFmtId="3" fontId="22" fillId="0" borderId="3" xfId="0" applyNumberFormat="1" applyFont="1" applyBorder="1"/>
    <xf numFmtId="0" fontId="20" fillId="0" borderId="5" xfId="0" applyFont="1" applyBorder="1" applyAlignment="1">
      <alignment horizontal="justify" wrapText="1"/>
    </xf>
    <xf numFmtId="168" fontId="20" fillId="0" borderId="5" xfId="0" applyNumberFormat="1" applyFont="1" applyBorder="1" applyAlignment="1">
      <alignment horizontal="right" wrapText="1"/>
    </xf>
    <xf numFmtId="3" fontId="20" fillId="0" borderId="5" xfId="0" applyNumberFormat="1" applyFont="1" applyBorder="1" applyAlignment="1">
      <alignment horizontal="right" wrapText="1"/>
    </xf>
    <xf numFmtId="0" fontId="18" fillId="0" borderId="6" xfId="0" applyFont="1" applyBorder="1"/>
    <xf numFmtId="0" fontId="20" fillId="0" borderId="6" xfId="0" applyFont="1" applyBorder="1" applyAlignment="1">
      <alignment horizontal="center" wrapText="1"/>
    </xf>
    <xf numFmtId="0" fontId="20" fillId="0" borderId="6" xfId="0" applyFont="1" applyBorder="1" applyAlignment="1">
      <alignment horizontal="right" wrapText="1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20" fillId="0" borderId="3" xfId="0" applyFont="1" applyBorder="1" applyAlignment="1">
      <alignment wrapText="1"/>
    </xf>
    <xf numFmtId="0" fontId="21" fillId="0" borderId="3" xfId="0" applyFont="1" applyBorder="1" applyAlignment="1">
      <alignment horizontal="center" wrapText="1"/>
    </xf>
    <xf numFmtId="0" fontId="20" fillId="0" borderId="4" xfId="0" applyFont="1" applyBorder="1" applyAlignment="1">
      <alignment horizontal="left" wrapText="1"/>
    </xf>
    <xf numFmtId="0" fontId="21" fillId="0" borderId="4" xfId="0" applyFont="1" applyBorder="1" applyAlignment="1">
      <alignment horizontal="center" wrapText="1"/>
    </xf>
    <xf numFmtId="0" fontId="21" fillId="0" borderId="6" xfId="0" applyFont="1" applyBorder="1" applyAlignment="1">
      <alignment wrapText="1"/>
    </xf>
    <xf numFmtId="0" fontId="21" fillId="0" borderId="6" xfId="0" applyFont="1" applyBorder="1" applyAlignment="1">
      <alignment horizontal="center" wrapText="1"/>
    </xf>
    <xf numFmtId="164" fontId="19" fillId="0" borderId="0" xfId="1" applyFont="1" applyFill="1" applyAlignment="1">
      <alignment horizontal="center" wrapText="1"/>
    </xf>
    <xf numFmtId="165" fontId="19" fillId="0" borderId="0" xfId="1" applyNumberFormat="1" applyFont="1" applyFill="1" applyAlignment="1">
      <alignment horizontal="center" wrapText="1"/>
    </xf>
    <xf numFmtId="165" fontId="19" fillId="0" borderId="0" xfId="1" applyNumberFormat="1" applyFont="1" applyFill="1" applyAlignment="1">
      <alignment horizontal="right" wrapText="1"/>
    </xf>
    <xf numFmtId="165" fontId="22" fillId="0" borderId="3" xfId="1" applyNumberFormat="1" applyFont="1" applyFill="1" applyBorder="1" applyAlignment="1">
      <alignment horizontal="right" wrapText="1"/>
    </xf>
    <xf numFmtId="165" fontId="19" fillId="0" borderId="4" xfId="1" applyNumberFormat="1" applyFont="1" applyFill="1" applyBorder="1" applyAlignment="1">
      <alignment horizontal="center" wrapText="1"/>
    </xf>
    <xf numFmtId="165" fontId="19" fillId="0" borderId="4" xfId="1" applyNumberFormat="1" applyFont="1" applyFill="1" applyBorder="1" applyAlignment="1">
      <alignment horizontal="right" wrapText="1"/>
    </xf>
    <xf numFmtId="165" fontId="22" fillId="0" borderId="0" xfId="1" applyNumberFormat="1" applyFont="1" applyFill="1" applyAlignment="1">
      <alignment horizontal="right" wrapText="1"/>
    </xf>
    <xf numFmtId="165" fontId="19" fillId="0" borderId="6" xfId="1" applyNumberFormat="1" applyFont="1" applyFill="1" applyBorder="1" applyAlignment="1">
      <alignment horizontal="center" wrapText="1"/>
    </xf>
    <xf numFmtId="165" fontId="19" fillId="0" borderId="6" xfId="1" applyNumberFormat="1" applyFont="1" applyFill="1" applyBorder="1" applyAlignment="1">
      <alignment horizontal="right" wrapText="1"/>
    </xf>
    <xf numFmtId="165" fontId="20" fillId="0" borderId="3" xfId="1" applyNumberFormat="1" applyFont="1" applyBorder="1" applyAlignment="1">
      <alignment horizontal="right" wrapText="1"/>
    </xf>
    <xf numFmtId="164" fontId="18" fillId="0" borderId="6" xfId="1" applyFont="1" applyFill="1" applyBorder="1"/>
    <xf numFmtId="164" fontId="21" fillId="0" borderId="0" xfId="1" applyFont="1" applyFill="1" applyAlignment="1">
      <alignment horizontal="justify" wrapText="1"/>
    </xf>
    <xf numFmtId="164" fontId="20" fillId="0" borderId="3" xfId="1" applyFont="1" applyFill="1" applyBorder="1" applyAlignment="1">
      <alignment horizontal="justify" wrapText="1"/>
    </xf>
    <xf numFmtId="164" fontId="21" fillId="0" borderId="3" xfId="1" applyFont="1" applyFill="1" applyBorder="1" applyAlignment="1">
      <alignment horizontal="justify" wrapText="1"/>
    </xf>
    <xf numFmtId="164" fontId="19" fillId="0" borderId="3" xfId="1" applyFont="1" applyFill="1" applyBorder="1" applyAlignment="1">
      <alignment horizontal="justify" wrapText="1"/>
    </xf>
    <xf numFmtId="164" fontId="19" fillId="0" borderId="3" xfId="1" applyFont="1" applyFill="1" applyBorder="1" applyAlignment="1">
      <alignment horizontal="center" wrapText="1"/>
    </xf>
    <xf numFmtId="165" fontId="19" fillId="0" borderId="3" xfId="1" applyNumberFormat="1" applyFont="1" applyFill="1" applyBorder="1" applyAlignment="1">
      <alignment horizontal="center" wrapText="1"/>
    </xf>
    <xf numFmtId="165" fontId="19" fillId="0" borderId="3" xfId="1" applyNumberFormat="1" applyFont="1" applyFill="1" applyBorder="1" applyAlignment="1">
      <alignment horizontal="right" wrapText="1"/>
    </xf>
    <xf numFmtId="0" fontId="23" fillId="0" borderId="0" xfId="0" applyFont="1"/>
    <xf numFmtId="164" fontId="22" fillId="0" borderId="6" xfId="1" applyFont="1" applyFill="1" applyBorder="1" applyAlignment="1">
      <alignment horizontal="center" wrapText="1"/>
    </xf>
    <xf numFmtId="164" fontId="22" fillId="0" borderId="6" xfId="1" applyFont="1" applyFill="1" applyBorder="1" applyAlignment="1">
      <alignment horizontal="right" wrapText="1"/>
    </xf>
    <xf numFmtId="164" fontId="22" fillId="0" borderId="4" xfId="1" applyFont="1" applyFill="1" applyBorder="1" applyAlignment="1">
      <alignment wrapText="1"/>
    </xf>
    <xf numFmtId="164" fontId="22" fillId="0" borderId="3" xfId="1" applyFont="1" applyFill="1" applyBorder="1" applyAlignment="1">
      <alignment horizontal="center" wrapText="1"/>
    </xf>
    <xf numFmtId="0" fontId="24" fillId="0" borderId="6" xfId="0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3" fontId="25" fillId="0" borderId="0" xfId="0" applyNumberFormat="1" applyFont="1" applyAlignment="1">
      <alignment horizontal="right" wrapText="1"/>
    </xf>
    <xf numFmtId="0" fontId="24" fillId="0" borderId="3" xfId="0" applyFont="1" applyBorder="1" applyAlignment="1">
      <alignment wrapText="1"/>
    </xf>
    <xf numFmtId="0" fontId="24" fillId="0" borderId="6" xfId="0" applyFont="1" applyBorder="1" applyAlignment="1">
      <alignment wrapText="1"/>
    </xf>
    <xf numFmtId="3" fontId="20" fillId="0" borderId="6" xfId="0" applyNumberFormat="1" applyFont="1" applyBorder="1" applyAlignment="1">
      <alignment horizontal="right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164" fontId="20" fillId="0" borderId="4" xfId="1" applyFont="1" applyFill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3">
    <cellStyle name="Comma 3" xfId="2" xr:uid="{00000000-0005-0000-0000-000000000000}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&#1060;&#1088;&#1080;&#1076;&#1086;&#1084;%20&#1092;&#1080;&#1085;&#1072;&#1085;&#1089;%20&#1082;&#1088;&#1077;&#1076;&#1080;&#1090;\&#1060;&#1080;&#1085;.&#1086;&#1090;&#1095;&#1077;&#1090;&#1085;&#1086;&#1089;&#1090;&#1100;\2024_03_&#1084;&#1072;&#1088;&#1090;\&#1060;&#1054;_&#1060;&#1044;&#1060;_1&#1082;&#1074;.2024.xlsx" TargetMode="External"/><Relationship Id="rId1" Type="http://schemas.openxmlformats.org/officeDocument/2006/relationships/externalLinkPath" Target="&#1060;&#1054;_&#1060;&#1044;&#1060;_1&#1082;&#1074;.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L"/>
      <sheetName val="BS"/>
      <sheetName val="CF"/>
      <sheetName val="EQ"/>
      <sheetName val="ОДДС по МФО"/>
      <sheetName val="Discl PL"/>
      <sheetName val="Расчет ОНА_2020"/>
      <sheetName val="ОНА 2019 года"/>
      <sheetName val="Discl BS"/>
      <sheetName val="Discl BS цб"/>
      <sheetName val="Discl CF"/>
      <sheetName val="нма_2024"/>
      <sheetName val="нма_2023"/>
      <sheetName val="трансф.таблицы"/>
      <sheetName val="18_Фин.риски"/>
      <sheetName val="19_Упр капиталом"/>
      <sheetName val="20_СС"/>
      <sheetName val="УС_2023"/>
      <sheetName val="ОН_2023"/>
      <sheetName val="Разицы в ОН"/>
      <sheetName val="кпн фа_2023"/>
      <sheetName val="Провизии по срокам_2023"/>
      <sheetName val="Проценты по срокам_2023"/>
      <sheetName val="УС_2022"/>
      <sheetName val="Расчет провизии_2022"/>
      <sheetName val="ОВЗ_2022"/>
      <sheetName val="ОН_2022"/>
      <sheetName val="Разницы"/>
      <sheetName val="ОН_2021"/>
      <sheetName val="РД ФО"/>
      <sheetName val="Капитал"/>
      <sheetName val="TB_2021_final"/>
      <sheetName val="TB_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43"/>
  <sheetViews>
    <sheetView topLeftCell="A18" zoomScale="85" zoomScaleNormal="85" workbookViewId="0">
      <selection activeCell="B41" sqref="B41:B43"/>
    </sheetView>
  </sheetViews>
  <sheetFormatPr defaultRowHeight="15" x14ac:dyDescent="0.25"/>
  <cols>
    <col min="2" max="2" width="56.28515625" bestFit="1" customWidth="1"/>
    <col min="4" max="5" width="22.28515625" customWidth="1"/>
  </cols>
  <sheetData>
    <row r="1" spans="2:5" ht="15.75" x14ac:dyDescent="0.25">
      <c r="B1" s="13" t="s">
        <v>80</v>
      </c>
    </row>
    <row r="2" spans="2:5" ht="31.5" x14ac:dyDescent="0.25">
      <c r="B2" s="14" t="s">
        <v>65</v>
      </c>
    </row>
    <row r="3" spans="2:5" ht="15.75" x14ac:dyDescent="0.25">
      <c r="B3" s="14" t="s">
        <v>111</v>
      </c>
    </row>
    <row r="5" spans="2:5" x14ac:dyDescent="0.25">
      <c r="B5" s="78" t="s">
        <v>82</v>
      </c>
      <c r="C5" s="79" t="s">
        <v>0</v>
      </c>
      <c r="D5" s="79" t="s">
        <v>112</v>
      </c>
      <c r="E5" s="80" t="s">
        <v>113</v>
      </c>
    </row>
    <row r="6" spans="2:5" x14ac:dyDescent="0.25">
      <c r="B6" s="81" t="s">
        <v>114</v>
      </c>
      <c r="C6" s="48"/>
      <c r="D6" s="48"/>
      <c r="E6" s="82"/>
    </row>
    <row r="7" spans="2:5" x14ac:dyDescent="0.25">
      <c r="B7" s="50" t="s">
        <v>115</v>
      </c>
      <c r="C7" s="48">
        <v>7</v>
      </c>
      <c r="D7" s="93">
        <v>1818508.1183900002</v>
      </c>
      <c r="E7" s="94">
        <v>2077641.53682</v>
      </c>
    </row>
    <row r="8" spans="2:5" x14ac:dyDescent="0.25">
      <c r="B8" s="50" t="s">
        <v>116</v>
      </c>
      <c r="C8" s="48"/>
      <c r="D8" s="93">
        <v>5429040.6291400008</v>
      </c>
      <c r="E8" s="94">
        <v>0</v>
      </c>
    </row>
    <row r="9" spans="2:5" x14ac:dyDescent="0.25">
      <c r="B9" s="50" t="s">
        <v>117</v>
      </c>
      <c r="C9" s="48"/>
      <c r="D9" s="93">
        <v>169546.72828000001</v>
      </c>
      <c r="E9" s="94">
        <v>0</v>
      </c>
    </row>
    <row r="10" spans="2:5" ht="24.75" x14ac:dyDescent="0.25">
      <c r="B10" s="83" t="s">
        <v>118</v>
      </c>
      <c r="C10" s="48">
        <v>8</v>
      </c>
      <c r="D10" s="93">
        <v>13547601.773541851</v>
      </c>
      <c r="E10" s="94">
        <v>13845181.100020003</v>
      </c>
    </row>
    <row r="11" spans="2:5" x14ac:dyDescent="0.25">
      <c r="B11" s="47" t="s">
        <v>119</v>
      </c>
      <c r="C11" s="48">
        <v>8</v>
      </c>
      <c r="D11" s="93">
        <v>481837.53377175186</v>
      </c>
      <c r="E11" s="94">
        <v>574505.88953000004</v>
      </c>
    </row>
    <row r="12" spans="2:5" x14ac:dyDescent="0.25">
      <c r="B12" s="50" t="s">
        <v>120</v>
      </c>
      <c r="C12" s="48">
        <v>9</v>
      </c>
      <c r="D12" s="93">
        <v>5385788.862900001</v>
      </c>
      <c r="E12" s="94">
        <v>8665923.6509199999</v>
      </c>
    </row>
    <row r="13" spans="2:5" x14ac:dyDescent="0.25">
      <c r="B13" s="83" t="s">
        <v>121</v>
      </c>
      <c r="C13" s="48"/>
      <c r="D13" s="93">
        <v>286.40585999999996</v>
      </c>
      <c r="E13" s="94">
        <v>111.85802000000001</v>
      </c>
    </row>
    <row r="14" spans="2:5" x14ac:dyDescent="0.25">
      <c r="B14" s="83" t="s">
        <v>122</v>
      </c>
      <c r="C14" s="48"/>
      <c r="D14" s="93">
        <v>17644.658749999999</v>
      </c>
      <c r="E14" s="94">
        <v>14619.995000000001</v>
      </c>
    </row>
    <row r="15" spans="2:5" x14ac:dyDescent="0.25">
      <c r="B15" s="83" t="s">
        <v>123</v>
      </c>
      <c r="C15" s="48"/>
      <c r="D15" s="93">
        <v>10438.750749999999</v>
      </c>
      <c r="E15" s="94">
        <v>8242.0685099999992</v>
      </c>
    </row>
    <row r="16" spans="2:5" ht="24.75" x14ac:dyDescent="0.25">
      <c r="B16" s="83" t="s">
        <v>124</v>
      </c>
      <c r="C16" s="48">
        <v>10</v>
      </c>
      <c r="D16" s="93">
        <v>57029.248999999996</v>
      </c>
      <c r="E16" s="94">
        <v>56207.717090000006</v>
      </c>
    </row>
    <row r="17" spans="2:5" ht="24.75" x14ac:dyDescent="0.25">
      <c r="B17" s="83" t="s">
        <v>125</v>
      </c>
      <c r="C17" s="48">
        <v>10</v>
      </c>
      <c r="D17" s="93">
        <v>398773.76876999997</v>
      </c>
      <c r="E17" s="94">
        <v>389191.64412999997</v>
      </c>
    </row>
    <row r="18" spans="2:5" x14ac:dyDescent="0.25">
      <c r="B18" s="83" t="s">
        <v>126</v>
      </c>
      <c r="C18" s="48">
        <v>11</v>
      </c>
      <c r="D18" s="93">
        <v>37560.494599999991</v>
      </c>
      <c r="E18" s="94">
        <v>40508.364599999994</v>
      </c>
    </row>
    <row r="19" spans="2:5" x14ac:dyDescent="0.25">
      <c r="B19" s="83" t="s">
        <v>127</v>
      </c>
      <c r="C19" s="48">
        <v>12</v>
      </c>
      <c r="D19" s="93">
        <v>45706.209740000006</v>
      </c>
      <c r="E19" s="94">
        <v>45282.670549999995</v>
      </c>
    </row>
    <row r="20" spans="2:5" x14ac:dyDescent="0.25">
      <c r="B20" s="84" t="s">
        <v>128</v>
      </c>
      <c r="C20" s="85">
        <f>[1]PL!C32</f>
        <v>0</v>
      </c>
      <c r="D20" s="93">
        <v>582225.36127999995</v>
      </c>
      <c r="E20" s="94">
        <v>582225.36127999995</v>
      </c>
    </row>
    <row r="21" spans="2:5" x14ac:dyDescent="0.25">
      <c r="B21" s="83" t="s">
        <v>129</v>
      </c>
      <c r="C21" s="48">
        <v>12</v>
      </c>
      <c r="D21" s="93">
        <v>23812.27533</v>
      </c>
      <c r="E21" s="94">
        <v>33432.207739999998</v>
      </c>
    </row>
    <row r="22" spans="2:5" x14ac:dyDescent="0.25">
      <c r="B22" s="86" t="s">
        <v>130</v>
      </c>
      <c r="C22" s="87"/>
      <c r="D22" s="95">
        <f>SUM(D7:D21)</f>
        <v>28005800.820103616</v>
      </c>
      <c r="E22" s="95">
        <f>SUM(E7:E21)</f>
        <v>26333074.064210001</v>
      </c>
    </row>
    <row r="23" spans="2:5" x14ac:dyDescent="0.25">
      <c r="B23" s="88" t="s">
        <v>131</v>
      </c>
      <c r="C23" s="89"/>
      <c r="D23" s="96"/>
      <c r="E23" s="97"/>
    </row>
    <row r="24" spans="2:5" x14ac:dyDescent="0.25">
      <c r="B24" s="83" t="s">
        <v>132</v>
      </c>
      <c r="C24" s="48">
        <v>13</v>
      </c>
      <c r="D24" s="93">
        <v>5000000</v>
      </c>
      <c r="E24" s="94">
        <v>4935240.6399999997</v>
      </c>
    </row>
    <row r="25" spans="2:5" x14ac:dyDescent="0.25">
      <c r="B25" s="83" t="s">
        <v>133</v>
      </c>
      <c r="C25" s="48">
        <v>13</v>
      </c>
      <c r="D25" s="93">
        <v>4.0277799999999999</v>
      </c>
      <c r="E25" s="94">
        <v>20625</v>
      </c>
    </row>
    <row r="26" spans="2:5" x14ac:dyDescent="0.25">
      <c r="B26" s="83" t="s">
        <v>134</v>
      </c>
      <c r="C26" s="48">
        <f>C18</f>
        <v>11</v>
      </c>
      <c r="D26" s="93">
        <v>40403.911189999999</v>
      </c>
      <c r="E26" s="94">
        <v>42655.263290000003</v>
      </c>
    </row>
    <row r="27" spans="2:5" x14ac:dyDescent="0.25">
      <c r="B27" s="83" t="s">
        <v>135</v>
      </c>
      <c r="C27" s="48">
        <v>14</v>
      </c>
      <c r="D27" s="93">
        <v>981005.29897999996</v>
      </c>
      <c r="E27" s="94">
        <v>1007082.9210099999</v>
      </c>
    </row>
    <row r="28" spans="2:5" ht="24.75" x14ac:dyDescent="0.25">
      <c r="B28" s="83" t="s">
        <v>136</v>
      </c>
      <c r="C28" s="48">
        <v>15</v>
      </c>
      <c r="D28" s="93">
        <v>21936.705240000003</v>
      </c>
      <c r="E28" s="94">
        <v>26394.102920000001</v>
      </c>
    </row>
    <row r="29" spans="2:5" x14ac:dyDescent="0.25">
      <c r="B29" s="83" t="s">
        <v>137</v>
      </c>
      <c r="C29" s="48"/>
      <c r="D29" s="93">
        <v>0</v>
      </c>
      <c r="E29" s="94">
        <v>0</v>
      </c>
    </row>
    <row r="30" spans="2:5" x14ac:dyDescent="0.25">
      <c r="B30" s="39" t="s">
        <v>138</v>
      </c>
      <c r="C30" s="48">
        <f>[1]PL!C32</f>
        <v>0</v>
      </c>
      <c r="D30" s="93">
        <v>0</v>
      </c>
      <c r="E30" s="94">
        <v>0</v>
      </c>
    </row>
    <row r="31" spans="2:5" x14ac:dyDescent="0.25">
      <c r="B31" s="39" t="s">
        <v>139</v>
      </c>
      <c r="C31" s="48"/>
      <c r="D31" s="93">
        <v>948.346</v>
      </c>
      <c r="E31" s="94">
        <v>0</v>
      </c>
    </row>
    <row r="32" spans="2:5" x14ac:dyDescent="0.25">
      <c r="B32" s="83" t="s">
        <v>140</v>
      </c>
      <c r="C32" s="48">
        <v>15</v>
      </c>
      <c r="D32" s="93">
        <v>5754581.4979399992</v>
      </c>
      <c r="E32" s="94">
        <v>4607025.5286800005</v>
      </c>
    </row>
    <row r="33" spans="2:5" x14ac:dyDescent="0.25">
      <c r="B33" s="86" t="s">
        <v>5</v>
      </c>
      <c r="C33" s="87"/>
      <c r="D33" s="95">
        <f>SUM(D24:D32)</f>
        <v>11798879.78713</v>
      </c>
      <c r="E33" s="95">
        <f>SUM(E24:E32)</f>
        <v>10639023.4559</v>
      </c>
    </row>
    <row r="34" spans="2:5" x14ac:dyDescent="0.25">
      <c r="B34" s="81" t="s">
        <v>141</v>
      </c>
      <c r="C34" s="48">
        <v>16</v>
      </c>
      <c r="D34" s="93"/>
      <c r="E34" s="98"/>
    </row>
    <row r="35" spans="2:5" x14ac:dyDescent="0.25">
      <c r="B35" s="83" t="s">
        <v>6</v>
      </c>
      <c r="C35" s="48"/>
      <c r="D35" s="93">
        <v>29967800</v>
      </c>
      <c r="E35" s="94">
        <v>29967800</v>
      </c>
    </row>
    <row r="36" spans="2:5" x14ac:dyDescent="0.25">
      <c r="B36" s="90" t="s">
        <v>142</v>
      </c>
      <c r="C36" s="91"/>
      <c r="D36" s="99">
        <v>-13760878.966960002</v>
      </c>
      <c r="E36" s="100">
        <v>-14273749.39278</v>
      </c>
    </row>
    <row r="37" spans="2:5" x14ac:dyDescent="0.25">
      <c r="B37" s="86" t="s">
        <v>8</v>
      </c>
      <c r="C37" s="87"/>
      <c r="D37" s="101">
        <f>SUM(D35:D36)</f>
        <v>16206921.033039998</v>
      </c>
      <c r="E37" s="101">
        <f>SUM(E35:E36)</f>
        <v>15694050.60722</v>
      </c>
    </row>
    <row r="38" spans="2:5" x14ac:dyDescent="0.25">
      <c r="B38" s="86" t="s">
        <v>143</v>
      </c>
      <c r="C38" s="87"/>
      <c r="D38" s="101">
        <f>D33+D37</f>
        <v>28005800.82017</v>
      </c>
      <c r="E38" s="101">
        <f>E33+E37</f>
        <v>26333074.06312</v>
      </c>
    </row>
    <row r="41" spans="2:5" x14ac:dyDescent="0.25">
      <c r="B41" t="s">
        <v>191</v>
      </c>
    </row>
    <row r="43" spans="2:5" x14ac:dyDescent="0.25">
      <c r="B43" s="128" t="s">
        <v>192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39"/>
  <sheetViews>
    <sheetView topLeftCell="A22" zoomScale="85" zoomScaleNormal="85" workbookViewId="0">
      <selection activeCell="B37" sqref="B37:B39"/>
    </sheetView>
  </sheetViews>
  <sheetFormatPr defaultRowHeight="15" x14ac:dyDescent="0.25"/>
  <cols>
    <col min="1" max="1" width="7.7109375" customWidth="1"/>
    <col min="2" max="2" width="64.140625" customWidth="1"/>
    <col min="3" max="3" width="9" customWidth="1"/>
    <col min="4" max="5" width="21.7109375" customWidth="1"/>
    <col min="6" max="7" width="20.28515625" customWidth="1"/>
  </cols>
  <sheetData>
    <row r="1" spans="2:5" ht="15.75" x14ac:dyDescent="0.25">
      <c r="B1" s="13" t="s">
        <v>80</v>
      </c>
    </row>
    <row r="2" spans="2:5" ht="15.75" x14ac:dyDescent="0.25">
      <c r="B2" s="13" t="s">
        <v>67</v>
      </c>
    </row>
    <row r="3" spans="2:5" ht="15.75" x14ac:dyDescent="0.25">
      <c r="B3" s="13" t="s">
        <v>81</v>
      </c>
    </row>
    <row r="4" spans="2:5" ht="15.75" x14ac:dyDescent="0.25">
      <c r="B4" s="15"/>
    </row>
    <row r="5" spans="2:5" x14ac:dyDescent="0.25">
      <c r="B5" s="38" t="s">
        <v>82</v>
      </c>
      <c r="C5" s="39"/>
      <c r="D5" s="39"/>
      <c r="E5" s="40"/>
    </row>
    <row r="6" spans="2:5" x14ac:dyDescent="0.25">
      <c r="B6" s="41" t="s">
        <v>83</v>
      </c>
      <c r="C6" s="42" t="s">
        <v>0</v>
      </c>
      <c r="D6" s="42" t="s">
        <v>84</v>
      </c>
      <c r="E6" s="43" t="s">
        <v>85</v>
      </c>
    </row>
    <row r="7" spans="2:5" x14ac:dyDescent="0.25">
      <c r="B7" s="44" t="s">
        <v>86</v>
      </c>
      <c r="C7" s="45"/>
      <c r="D7" s="45"/>
      <c r="E7" s="46"/>
    </row>
    <row r="8" spans="2:5" x14ac:dyDescent="0.25">
      <c r="B8" s="47" t="s">
        <v>87</v>
      </c>
      <c r="C8" s="48">
        <v>4</v>
      </c>
      <c r="D8" s="56">
        <v>892461.93137000001</v>
      </c>
      <c r="E8" s="51">
        <v>2344873.9822200001</v>
      </c>
    </row>
    <row r="9" spans="2:5" x14ac:dyDescent="0.25">
      <c r="B9" s="50" t="s">
        <v>88</v>
      </c>
      <c r="C9" s="48">
        <v>4</v>
      </c>
      <c r="D9" s="56">
        <v>1190720.1113100001</v>
      </c>
      <c r="E9" s="51">
        <v>457914.22716000001</v>
      </c>
    </row>
    <row r="10" spans="2:5" x14ac:dyDescent="0.25">
      <c r="B10" s="50" t="s">
        <v>89</v>
      </c>
      <c r="C10" s="48">
        <v>4</v>
      </c>
      <c r="D10" s="56">
        <v>34426.324799999995</v>
      </c>
      <c r="E10" s="51">
        <v>0</v>
      </c>
    </row>
    <row r="11" spans="2:5" x14ac:dyDescent="0.25">
      <c r="B11" s="66" t="s">
        <v>90</v>
      </c>
      <c r="C11" s="52"/>
      <c r="D11" s="67">
        <v>2117608.36748</v>
      </c>
      <c r="E11" s="53">
        <v>2802788.2093799999</v>
      </c>
    </row>
    <row r="12" spans="2:5" x14ac:dyDescent="0.25">
      <c r="B12" s="66"/>
      <c r="C12" s="52"/>
      <c r="D12" s="68"/>
      <c r="E12" s="55"/>
    </row>
    <row r="13" spans="2:5" x14ac:dyDescent="0.25">
      <c r="B13" s="66" t="s">
        <v>91</v>
      </c>
      <c r="C13" s="52"/>
      <c r="D13" s="68"/>
      <c r="E13" s="55"/>
    </row>
    <row r="14" spans="2:5" x14ac:dyDescent="0.25">
      <c r="B14" s="50" t="s">
        <v>92</v>
      </c>
      <c r="C14" s="48">
        <v>4</v>
      </c>
      <c r="D14" s="56">
        <v>65259.242509999989</v>
      </c>
      <c r="E14" s="51">
        <v>-186997.08091999998</v>
      </c>
    </row>
    <row r="15" spans="2:5" ht="24.75" x14ac:dyDescent="0.25">
      <c r="B15" s="50" t="s">
        <v>93</v>
      </c>
      <c r="C15" s="48" t="s">
        <v>94</v>
      </c>
      <c r="D15" s="56">
        <v>-3152652.8770600003</v>
      </c>
      <c r="E15" s="51">
        <v>5818012.8214100013</v>
      </c>
    </row>
    <row r="16" spans="2:5" x14ac:dyDescent="0.25">
      <c r="B16" s="69" t="s">
        <v>95</v>
      </c>
      <c r="C16" s="69"/>
      <c r="D16" s="70">
        <v>-3087393.6345500005</v>
      </c>
      <c r="E16" s="71">
        <v>5631015.7404900016</v>
      </c>
    </row>
    <row r="17" spans="2:5" x14ac:dyDescent="0.25">
      <c r="B17" s="72" t="s">
        <v>96</v>
      </c>
      <c r="C17" s="72"/>
      <c r="D17" s="73">
        <v>-969785.26707000053</v>
      </c>
      <c r="E17" s="74">
        <v>8433803.9498700015</v>
      </c>
    </row>
    <row r="18" spans="2:5" ht="24.75" x14ac:dyDescent="0.25">
      <c r="B18" s="50" t="s">
        <v>97</v>
      </c>
      <c r="C18" s="48" t="s">
        <v>98</v>
      </c>
      <c r="D18" s="56">
        <v>-1154424.6375199999</v>
      </c>
      <c r="E18" s="51">
        <v>-852528.60199999996</v>
      </c>
    </row>
    <row r="19" spans="2:5" ht="25.5" thickBot="1" x14ac:dyDescent="0.3">
      <c r="B19" s="75" t="s">
        <v>99</v>
      </c>
      <c r="C19" s="57"/>
      <c r="D19" s="76">
        <v>-2124209.9045900004</v>
      </c>
      <c r="E19" s="77">
        <v>7581275.3478700016</v>
      </c>
    </row>
    <row r="20" spans="2:5" ht="25.5" thickTop="1" x14ac:dyDescent="0.25">
      <c r="B20" s="50" t="s">
        <v>100</v>
      </c>
      <c r="C20" s="48">
        <v>5</v>
      </c>
      <c r="D20" s="56">
        <v>-68132.806249999994</v>
      </c>
      <c r="E20" s="51">
        <v>8882.8510000000006</v>
      </c>
    </row>
    <row r="21" spans="2:5" ht="36.75" x14ac:dyDescent="0.25">
      <c r="B21" s="50" t="s">
        <v>101</v>
      </c>
      <c r="C21" s="48">
        <v>5</v>
      </c>
      <c r="D21" s="56">
        <v>14830.852999999999</v>
      </c>
      <c r="E21" s="51">
        <v>31034.812320000001</v>
      </c>
    </row>
    <row r="22" spans="2:5" ht="24.75" x14ac:dyDescent="0.25">
      <c r="B22" s="50" t="s">
        <v>102</v>
      </c>
      <c r="C22" s="48">
        <v>5</v>
      </c>
      <c r="D22" s="56">
        <v>854483.65168000001</v>
      </c>
      <c r="E22" s="51">
        <v>-1976543.26535</v>
      </c>
    </row>
    <row r="23" spans="2:5" x14ac:dyDescent="0.25">
      <c r="B23" s="50" t="s">
        <v>13</v>
      </c>
      <c r="C23" s="48">
        <v>5</v>
      </c>
      <c r="D23" s="56">
        <v>85138.360049999988</v>
      </c>
      <c r="E23" s="51">
        <v>64128.546980000006</v>
      </c>
    </row>
    <row r="24" spans="2:5" x14ac:dyDescent="0.25">
      <c r="B24" s="50" t="s">
        <v>14</v>
      </c>
      <c r="C24" s="48">
        <v>5</v>
      </c>
      <c r="D24" s="56">
        <v>-199784.125</v>
      </c>
      <c r="E24" s="51">
        <v>-102492.789</v>
      </c>
    </row>
    <row r="25" spans="2:5" x14ac:dyDescent="0.25">
      <c r="B25" s="50" t="s">
        <v>15</v>
      </c>
      <c r="C25" s="48">
        <v>5</v>
      </c>
      <c r="D25" s="56">
        <v>-760524.02529000002</v>
      </c>
      <c r="E25" s="51">
        <v>-376250.1153</v>
      </c>
    </row>
    <row r="26" spans="2:5" x14ac:dyDescent="0.25">
      <c r="B26" s="50" t="s">
        <v>103</v>
      </c>
      <c r="C26" s="48" t="s">
        <v>104</v>
      </c>
      <c r="D26" s="56">
        <v>-1352.278</v>
      </c>
      <c r="E26" s="51">
        <v>0</v>
      </c>
    </row>
    <row r="27" spans="2:5" ht="24.75" x14ac:dyDescent="0.25">
      <c r="B27" s="47" t="s">
        <v>105</v>
      </c>
      <c r="C27" s="48">
        <v>5</v>
      </c>
      <c r="D27" s="56">
        <v>2802846.48624</v>
      </c>
      <c r="E27" s="51">
        <v>601965.33405999956</v>
      </c>
    </row>
    <row r="28" spans="2:5" x14ac:dyDescent="0.25">
      <c r="B28" s="50" t="s">
        <v>16</v>
      </c>
      <c r="C28" s="48">
        <v>5</v>
      </c>
      <c r="D28" s="49">
        <v>-90424.786020000014</v>
      </c>
      <c r="E28" s="51">
        <v>0</v>
      </c>
    </row>
    <row r="29" spans="2:5" x14ac:dyDescent="0.25">
      <c r="B29" s="58" t="s">
        <v>106</v>
      </c>
      <c r="C29" s="59"/>
      <c r="D29" s="53">
        <v>2637080.3304099999</v>
      </c>
      <c r="E29" s="53">
        <v>-1749275.6252900006</v>
      </c>
    </row>
    <row r="30" spans="2:5" ht="24.75" x14ac:dyDescent="0.25">
      <c r="B30" s="58" t="s">
        <v>107</v>
      </c>
      <c r="C30" s="59"/>
      <c r="D30" s="53">
        <v>512870.42581999954</v>
      </c>
      <c r="E30" s="53">
        <v>5831999.7225800008</v>
      </c>
    </row>
    <row r="31" spans="2:5" x14ac:dyDescent="0.25">
      <c r="B31" s="60" t="s">
        <v>108</v>
      </c>
      <c r="C31" s="61">
        <v>6</v>
      </c>
      <c r="D31" s="62">
        <v>0</v>
      </c>
      <c r="E31" s="63">
        <v>0</v>
      </c>
    </row>
    <row r="32" spans="2:5" ht="24.75" x14ac:dyDescent="0.25">
      <c r="B32" s="58" t="s">
        <v>109</v>
      </c>
      <c r="C32" s="59"/>
      <c r="D32" s="53">
        <v>512870.42581999954</v>
      </c>
      <c r="E32" s="53">
        <v>5831999.7225800008</v>
      </c>
    </row>
    <row r="33" spans="2:5" x14ac:dyDescent="0.25">
      <c r="B33" s="50" t="s">
        <v>18</v>
      </c>
      <c r="C33" s="52"/>
      <c r="D33" s="54"/>
      <c r="E33" s="55"/>
    </row>
    <row r="34" spans="2:5" ht="15.75" thickBot="1" x14ac:dyDescent="0.3">
      <c r="B34" s="64" t="s">
        <v>110</v>
      </c>
      <c r="C34" s="57"/>
      <c r="D34" s="65">
        <v>512870.42581999954</v>
      </c>
      <c r="E34" s="65">
        <v>5831999.7225800008</v>
      </c>
    </row>
    <row r="35" spans="2:5" ht="15.75" thickTop="1" x14ac:dyDescent="0.25"/>
    <row r="37" spans="2:5" x14ac:dyDescent="0.25">
      <c r="B37" t="s">
        <v>191</v>
      </c>
    </row>
    <row r="39" spans="2:5" x14ac:dyDescent="0.25">
      <c r="B39" s="128" t="s">
        <v>192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57"/>
  <sheetViews>
    <sheetView topLeftCell="A34" zoomScale="85" zoomScaleNormal="85" workbookViewId="0">
      <selection activeCell="E56" sqref="E56"/>
    </sheetView>
  </sheetViews>
  <sheetFormatPr defaultRowHeight="15" x14ac:dyDescent="0.25"/>
  <cols>
    <col min="2" max="2" width="47.5703125" customWidth="1"/>
    <col min="3" max="3" width="8.85546875" customWidth="1"/>
    <col min="4" max="5" width="11.7109375" customWidth="1"/>
  </cols>
  <sheetData>
    <row r="1" spans="2:11" ht="15.75" x14ac:dyDescent="0.25">
      <c r="B1" s="13" t="s">
        <v>64</v>
      </c>
    </row>
    <row r="2" spans="2:11" ht="15.75" x14ac:dyDescent="0.25">
      <c r="B2" s="13" t="s">
        <v>69</v>
      </c>
    </row>
    <row r="3" spans="2:11" ht="15.75" x14ac:dyDescent="0.25">
      <c r="B3" s="13" t="s">
        <v>73</v>
      </c>
    </row>
    <row r="4" spans="2:11" ht="15.75" x14ac:dyDescent="0.25">
      <c r="B4" s="15" t="s">
        <v>66</v>
      </c>
    </row>
    <row r="5" spans="2:11" ht="14.45" customHeight="1" x14ac:dyDescent="0.25">
      <c r="B5" s="122"/>
      <c r="C5" s="123"/>
      <c r="D5" s="124" t="s">
        <v>9</v>
      </c>
      <c r="E5" s="124"/>
    </row>
    <row r="6" spans="2:11" ht="24" customHeight="1" x14ac:dyDescent="0.25">
      <c r="B6" s="122"/>
      <c r="C6" s="123"/>
      <c r="D6" s="124" t="s">
        <v>71</v>
      </c>
      <c r="E6" s="124"/>
    </row>
    <row r="7" spans="2:11" ht="14.45" customHeight="1" x14ac:dyDescent="0.25">
      <c r="B7" s="122"/>
      <c r="C7" s="123"/>
      <c r="D7" s="124" t="s">
        <v>10</v>
      </c>
      <c r="E7" s="124"/>
    </row>
    <row r="8" spans="2:11" x14ac:dyDescent="0.25">
      <c r="B8" s="1"/>
      <c r="C8" s="7" t="s">
        <v>0</v>
      </c>
      <c r="D8" s="25" t="s">
        <v>72</v>
      </c>
      <c r="E8" s="25" t="s">
        <v>11</v>
      </c>
    </row>
    <row r="9" spans="2:11" ht="14.45" customHeight="1" x14ac:dyDescent="0.25">
      <c r="B9" s="1" t="s">
        <v>28</v>
      </c>
      <c r="C9" s="8"/>
      <c r="D9" s="37"/>
      <c r="E9" s="26"/>
    </row>
    <row r="10" spans="2:11" ht="26.45" customHeight="1" x14ac:dyDescent="0.25">
      <c r="B10" s="4" t="s">
        <v>29</v>
      </c>
      <c r="C10" s="8"/>
      <c r="D10" s="27">
        <v>163354</v>
      </c>
      <c r="E10" s="27">
        <v>111987</v>
      </c>
      <c r="G10" s="19"/>
      <c r="K10" s="17"/>
    </row>
    <row r="11" spans="2:11" ht="14.45" customHeight="1" x14ac:dyDescent="0.25">
      <c r="B11" s="4" t="s">
        <v>30</v>
      </c>
      <c r="C11" s="8"/>
      <c r="D11" s="27">
        <v>18578257</v>
      </c>
      <c r="E11" s="27">
        <v>14671614</v>
      </c>
      <c r="K11" s="17"/>
    </row>
    <row r="12" spans="2:11" ht="25.5" x14ac:dyDescent="0.25">
      <c r="B12" s="4" t="s">
        <v>31</v>
      </c>
      <c r="C12" s="8"/>
      <c r="D12" s="27">
        <v>135384</v>
      </c>
      <c r="E12" s="36" t="s">
        <v>70</v>
      </c>
      <c r="K12" s="17"/>
    </row>
    <row r="13" spans="2:11" x14ac:dyDescent="0.25">
      <c r="B13" s="4" t="s">
        <v>32</v>
      </c>
      <c r="C13" s="8"/>
      <c r="D13" s="27">
        <v>-64386</v>
      </c>
      <c r="E13" s="27">
        <v>18659</v>
      </c>
      <c r="K13" s="17"/>
    </row>
    <row r="14" spans="2:11" ht="25.5" x14ac:dyDescent="0.25">
      <c r="B14" s="4" t="s">
        <v>33</v>
      </c>
      <c r="C14" s="8"/>
      <c r="D14" s="27">
        <v>-5408138</v>
      </c>
      <c r="E14" s="27">
        <v>-3686373</v>
      </c>
      <c r="K14" s="17"/>
    </row>
    <row r="15" spans="2:11" ht="25.5" x14ac:dyDescent="0.25">
      <c r="B15" s="4" t="s">
        <v>74</v>
      </c>
      <c r="C15" s="8"/>
      <c r="D15" s="27">
        <v>-650000</v>
      </c>
      <c r="E15" s="27">
        <v>-650000</v>
      </c>
      <c r="K15" s="17"/>
    </row>
    <row r="16" spans="2:11" x14ac:dyDescent="0.25">
      <c r="B16" s="4" t="s">
        <v>34</v>
      </c>
      <c r="C16" s="3"/>
      <c r="D16" s="27">
        <v>-50383</v>
      </c>
      <c r="E16" s="27">
        <v>-5274</v>
      </c>
      <c r="K16" s="17"/>
    </row>
    <row r="17" spans="2:11" ht="25.5" x14ac:dyDescent="0.25">
      <c r="B17" s="4" t="s">
        <v>35</v>
      </c>
      <c r="C17" s="8"/>
      <c r="D17" s="27">
        <v>975</v>
      </c>
      <c r="E17" s="27">
        <v>-48917</v>
      </c>
      <c r="K17" s="17"/>
    </row>
    <row r="18" spans="2:11" ht="25.5" x14ac:dyDescent="0.25">
      <c r="B18" s="4" t="s">
        <v>36</v>
      </c>
      <c r="C18" s="8"/>
      <c r="D18" s="27">
        <v>-2153500</v>
      </c>
      <c r="E18" s="27">
        <v>-588000</v>
      </c>
      <c r="K18" s="17"/>
    </row>
    <row r="19" spans="2:11" x14ac:dyDescent="0.25">
      <c r="B19" s="4" t="s">
        <v>37</v>
      </c>
      <c r="C19" s="8"/>
      <c r="D19" s="27">
        <v>-3722368</v>
      </c>
      <c r="E19" s="27">
        <v>-2676950</v>
      </c>
      <c r="K19" s="17"/>
    </row>
    <row r="20" spans="2:11" x14ac:dyDescent="0.25">
      <c r="B20" s="4" t="s">
        <v>38</v>
      </c>
      <c r="C20" s="8"/>
      <c r="D20" s="27">
        <v>-1162521</v>
      </c>
      <c r="E20" s="27">
        <v>-1253916</v>
      </c>
      <c r="K20" s="17"/>
    </row>
    <row r="21" spans="2:11" ht="26.25" thickBot="1" x14ac:dyDescent="0.3">
      <c r="B21" s="4" t="s">
        <v>39</v>
      </c>
      <c r="C21" s="8"/>
      <c r="D21" s="28">
        <v>-465597</v>
      </c>
      <c r="E21" s="28">
        <v>-541769</v>
      </c>
      <c r="K21" s="17"/>
    </row>
    <row r="22" spans="2:11" ht="38.25" x14ac:dyDescent="0.25">
      <c r="B22" s="1" t="s">
        <v>40</v>
      </c>
      <c r="C22" s="9"/>
      <c r="D22" s="29">
        <v>5201077</v>
      </c>
      <c r="E22" s="29">
        <f>SUM(E10:E21)</f>
        <v>5351061</v>
      </c>
      <c r="G22" s="6"/>
      <c r="K22" s="17"/>
    </row>
    <row r="23" spans="2:11" x14ac:dyDescent="0.25">
      <c r="B23" s="1" t="s">
        <v>3</v>
      </c>
      <c r="C23" s="8"/>
      <c r="D23" s="30"/>
      <c r="E23" s="30"/>
      <c r="G23" s="6"/>
      <c r="K23" s="17"/>
    </row>
    <row r="24" spans="2:11" x14ac:dyDescent="0.25">
      <c r="B24" s="10" t="s">
        <v>41</v>
      </c>
      <c r="C24" s="8"/>
      <c r="D24" s="30"/>
      <c r="E24" s="30"/>
      <c r="G24" s="6"/>
      <c r="K24" s="17"/>
    </row>
    <row r="25" spans="2:11" x14ac:dyDescent="0.25">
      <c r="B25" s="4" t="s">
        <v>42</v>
      </c>
      <c r="C25" s="8"/>
      <c r="D25" s="27">
        <v>-1774</v>
      </c>
      <c r="E25" s="27">
        <v>23677</v>
      </c>
      <c r="G25" s="6"/>
      <c r="K25" s="17"/>
    </row>
    <row r="26" spans="2:11" x14ac:dyDescent="0.25">
      <c r="B26" s="4" t="s">
        <v>1</v>
      </c>
      <c r="C26" s="8"/>
      <c r="D26" s="27">
        <v>-5388256</v>
      </c>
      <c r="E26" s="27">
        <v>-9954622</v>
      </c>
      <c r="G26" s="6"/>
      <c r="K26" s="17"/>
    </row>
    <row r="27" spans="2:11" x14ac:dyDescent="0.25">
      <c r="B27" s="4" t="s">
        <v>2</v>
      </c>
      <c r="C27" s="8"/>
      <c r="D27" s="27">
        <v>-247640</v>
      </c>
      <c r="E27" s="27">
        <v>-158193</v>
      </c>
      <c r="G27" s="6"/>
      <c r="K27" s="17"/>
    </row>
    <row r="28" spans="2:11" x14ac:dyDescent="0.25">
      <c r="B28" s="4" t="s">
        <v>3</v>
      </c>
      <c r="C28" s="8"/>
      <c r="D28" s="27"/>
      <c r="E28" s="27"/>
      <c r="G28" s="6"/>
      <c r="K28" s="17"/>
    </row>
    <row r="29" spans="2:11" x14ac:dyDescent="0.25">
      <c r="B29" s="10" t="s">
        <v>43</v>
      </c>
      <c r="C29" s="8"/>
      <c r="D29" s="27"/>
      <c r="E29" s="27"/>
      <c r="G29" s="6"/>
      <c r="K29" s="17"/>
    </row>
    <row r="30" spans="2:11" ht="15.75" thickBot="1" x14ac:dyDescent="0.3">
      <c r="B30" s="4" t="s">
        <v>4</v>
      </c>
      <c r="C30" s="8"/>
      <c r="D30" s="28">
        <v>576557</v>
      </c>
      <c r="E30" s="28">
        <v>-452087</v>
      </c>
      <c r="G30" s="6"/>
      <c r="K30" s="17"/>
    </row>
    <row r="31" spans="2:11" ht="25.5" x14ac:dyDescent="0.25">
      <c r="B31" s="1" t="s">
        <v>44</v>
      </c>
      <c r="C31" s="9"/>
      <c r="D31" s="29">
        <v>139964</v>
      </c>
      <c r="E31" s="29">
        <f>SUM(E22:E30)</f>
        <v>-5190164</v>
      </c>
      <c r="G31" s="6"/>
      <c r="K31" s="17"/>
    </row>
    <row r="32" spans="2:11" x14ac:dyDescent="0.25">
      <c r="B32" s="1" t="s">
        <v>3</v>
      </c>
      <c r="C32" s="8"/>
      <c r="D32" s="27"/>
      <c r="E32" s="27"/>
      <c r="G32" s="6"/>
      <c r="K32" s="17"/>
    </row>
    <row r="33" spans="2:11" ht="15.75" thickBot="1" x14ac:dyDescent="0.3">
      <c r="B33" s="4" t="s">
        <v>45</v>
      </c>
      <c r="C33" s="8"/>
      <c r="D33" s="28">
        <v>-917484</v>
      </c>
      <c r="E33" s="28">
        <v>-958212</v>
      </c>
      <c r="G33" s="6"/>
      <c r="K33" s="17"/>
    </row>
    <row r="34" spans="2:11" ht="26.25" thickBot="1" x14ac:dyDescent="0.3">
      <c r="B34" s="1" t="s">
        <v>46</v>
      </c>
      <c r="C34" s="9"/>
      <c r="D34" s="31">
        <v>-777520</v>
      </c>
      <c r="E34" s="31">
        <f>SUM(E31:E33)</f>
        <v>-6148376</v>
      </c>
      <c r="G34" s="6"/>
      <c r="K34" s="17"/>
    </row>
    <row r="35" spans="2:11" x14ac:dyDescent="0.25">
      <c r="B35" s="1" t="s">
        <v>3</v>
      </c>
      <c r="C35" s="8"/>
      <c r="D35" s="30"/>
      <c r="E35" s="30"/>
      <c r="G35" s="6"/>
      <c r="K35" s="17"/>
    </row>
    <row r="36" spans="2:11" x14ac:dyDescent="0.25">
      <c r="B36" s="1" t="s">
        <v>47</v>
      </c>
      <c r="C36" s="8"/>
      <c r="D36" s="30"/>
      <c r="E36" s="30"/>
      <c r="G36" s="6"/>
      <c r="K36" s="17"/>
    </row>
    <row r="37" spans="2:11" x14ac:dyDescent="0.25">
      <c r="B37" s="4" t="s">
        <v>48</v>
      </c>
      <c r="C37" s="8"/>
      <c r="D37" s="27">
        <v>-1212215</v>
      </c>
      <c r="E37" s="27">
        <v>-578395</v>
      </c>
      <c r="G37" s="6"/>
      <c r="K37" s="17"/>
    </row>
    <row r="38" spans="2:11" x14ac:dyDescent="0.25">
      <c r="B38" s="4" t="s">
        <v>49</v>
      </c>
      <c r="C38" s="8"/>
      <c r="D38" s="27">
        <v>-19319</v>
      </c>
      <c r="E38" s="27">
        <v>-92</v>
      </c>
      <c r="G38" s="6"/>
      <c r="K38" s="17"/>
    </row>
    <row r="39" spans="2:11" x14ac:dyDescent="0.25">
      <c r="B39" s="4" t="s">
        <v>50</v>
      </c>
      <c r="C39" s="8"/>
      <c r="D39" s="27">
        <v>-1162015</v>
      </c>
      <c r="E39" s="27">
        <v>-433830</v>
      </c>
      <c r="G39" s="6"/>
      <c r="K39" s="17"/>
    </row>
    <row r="40" spans="2:11" ht="15.75" thickBot="1" x14ac:dyDescent="0.3">
      <c r="B40" s="4" t="s">
        <v>51</v>
      </c>
      <c r="C40" s="8"/>
      <c r="D40" s="27">
        <v>1084</v>
      </c>
      <c r="E40" s="27">
        <v>36329</v>
      </c>
      <c r="G40" s="6"/>
      <c r="K40" s="17"/>
    </row>
    <row r="41" spans="2:11" ht="26.25" thickBot="1" x14ac:dyDescent="0.3">
      <c r="B41" s="1" t="s">
        <v>52</v>
      </c>
      <c r="C41" s="9"/>
      <c r="D41" s="32">
        <v>-2392465</v>
      </c>
      <c r="E41" s="32">
        <f>SUM(E37:E40)</f>
        <v>-975988</v>
      </c>
      <c r="G41" s="6"/>
      <c r="K41" s="17"/>
    </row>
    <row r="42" spans="2:11" x14ac:dyDescent="0.25">
      <c r="D42" s="33"/>
      <c r="E42" s="33"/>
      <c r="G42" s="11"/>
      <c r="K42" s="17"/>
    </row>
    <row r="43" spans="2:11" x14ac:dyDescent="0.25">
      <c r="B43" s="1" t="s">
        <v>53</v>
      </c>
      <c r="C43" s="8"/>
      <c r="D43" s="30"/>
      <c r="E43" s="30"/>
      <c r="G43" s="11"/>
      <c r="K43" s="17"/>
    </row>
    <row r="44" spans="2:11" x14ac:dyDescent="0.25">
      <c r="B44" s="4" t="s">
        <v>54</v>
      </c>
      <c r="C44" s="8"/>
      <c r="D44" s="27">
        <v>19225455</v>
      </c>
      <c r="E44" s="27">
        <v>22021700</v>
      </c>
      <c r="G44" s="11"/>
      <c r="K44" s="17"/>
    </row>
    <row r="45" spans="2:11" x14ac:dyDescent="0.25">
      <c r="B45" s="4" t="s">
        <v>55</v>
      </c>
      <c r="C45" s="8"/>
      <c r="D45" s="27">
        <v>-12106680</v>
      </c>
      <c r="E45" s="27">
        <v>-17713669</v>
      </c>
      <c r="G45" s="11"/>
      <c r="K45" s="17"/>
    </row>
    <row r="46" spans="2:11" x14ac:dyDescent="0.25">
      <c r="B46" s="4" t="s">
        <v>12</v>
      </c>
      <c r="C46" s="8"/>
      <c r="D46" s="27">
        <v>0</v>
      </c>
      <c r="E46" s="36" t="s">
        <v>70</v>
      </c>
      <c r="G46" s="11"/>
      <c r="K46" s="17"/>
    </row>
    <row r="47" spans="2:11" x14ac:dyDescent="0.25">
      <c r="B47" s="4" t="s">
        <v>56</v>
      </c>
      <c r="C47" s="8">
        <v>13</v>
      </c>
      <c r="D47" s="27">
        <v>0</v>
      </c>
      <c r="E47" s="36" t="s">
        <v>70</v>
      </c>
      <c r="G47" s="11"/>
      <c r="K47" s="17"/>
    </row>
    <row r="48" spans="2:11" ht="15.75" thickBot="1" x14ac:dyDescent="0.3">
      <c r="B48" s="4" t="s">
        <v>57</v>
      </c>
      <c r="C48" s="8"/>
      <c r="D48" s="28">
        <v>-158912</v>
      </c>
      <c r="E48" s="28">
        <v>-126151</v>
      </c>
      <c r="G48" s="11"/>
      <c r="K48" s="17"/>
    </row>
    <row r="49" spans="2:11" ht="26.25" thickBot="1" x14ac:dyDescent="0.3">
      <c r="B49" s="1" t="s">
        <v>58</v>
      </c>
      <c r="C49" s="9"/>
      <c r="D49" s="32">
        <v>6959863</v>
      </c>
      <c r="E49" s="32">
        <f>SUM(E44:E48)</f>
        <v>4181880</v>
      </c>
      <c r="G49" s="11"/>
      <c r="K49" s="17"/>
    </row>
    <row r="50" spans="2:11" x14ac:dyDescent="0.25">
      <c r="B50" s="1" t="s">
        <v>3</v>
      </c>
      <c r="C50" s="8"/>
      <c r="D50" s="30"/>
      <c r="E50" s="30"/>
      <c r="G50" s="6"/>
      <c r="K50" s="17"/>
    </row>
    <row r="51" spans="2:11" ht="25.5" x14ac:dyDescent="0.25">
      <c r="B51" s="4" t="s">
        <v>59</v>
      </c>
      <c r="C51" s="8"/>
      <c r="D51" s="34">
        <v>-3582</v>
      </c>
      <c r="E51" s="34">
        <v>-771</v>
      </c>
      <c r="G51" s="6"/>
      <c r="K51" s="17"/>
    </row>
    <row r="52" spans="2:11" ht="26.25" thickBot="1" x14ac:dyDescent="0.3">
      <c r="B52" s="4" t="s">
        <v>60</v>
      </c>
      <c r="C52" s="8"/>
      <c r="D52" s="28">
        <v>-138996</v>
      </c>
      <c r="E52" s="28">
        <v>82817</v>
      </c>
      <c r="G52" s="6"/>
      <c r="K52" s="17"/>
    </row>
    <row r="53" spans="2:11" ht="26.25" thickBot="1" x14ac:dyDescent="0.3">
      <c r="B53" s="1" t="s">
        <v>61</v>
      </c>
      <c r="C53" s="9"/>
      <c r="D53" s="35">
        <v>3647300</v>
      </c>
      <c r="E53" s="35">
        <f>E34+E41+E49+E51+E52</f>
        <v>-2860438</v>
      </c>
      <c r="G53" s="6"/>
      <c r="K53" s="17"/>
    </row>
    <row r="54" spans="2:11" x14ac:dyDescent="0.25">
      <c r="B54" s="1" t="s">
        <v>3</v>
      </c>
      <c r="C54" s="8"/>
      <c r="D54" s="30"/>
      <c r="E54" s="30"/>
      <c r="G54" s="6"/>
      <c r="K54" s="17"/>
    </row>
    <row r="55" spans="2:11" ht="15.75" thickBot="1" x14ac:dyDescent="0.3">
      <c r="B55" s="4" t="s">
        <v>62</v>
      </c>
      <c r="C55" s="8"/>
      <c r="D55" s="28">
        <v>7064953</v>
      </c>
      <c r="E55" s="28">
        <v>6257217</v>
      </c>
      <c r="G55" s="6"/>
      <c r="K55" s="17"/>
    </row>
    <row r="56" spans="2:11" ht="15.75" thickBot="1" x14ac:dyDescent="0.3">
      <c r="B56" s="1" t="s">
        <v>78</v>
      </c>
      <c r="C56" s="9">
        <v>5</v>
      </c>
      <c r="D56" s="32">
        <v>10712253</v>
      </c>
      <c r="E56" s="32">
        <f>E55+E53</f>
        <v>3396779</v>
      </c>
      <c r="G56" s="6"/>
      <c r="K56" s="17"/>
    </row>
    <row r="57" spans="2:11" ht="15" customHeight="1" x14ac:dyDescent="0.25"/>
  </sheetData>
  <mergeCells count="5">
    <mergeCell ref="B5:B7"/>
    <mergeCell ref="C5:C7"/>
    <mergeCell ref="D5:E5"/>
    <mergeCell ref="D6:E6"/>
    <mergeCell ref="D7:E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45"/>
  <sheetViews>
    <sheetView topLeftCell="A19" zoomScale="85" zoomScaleNormal="85" workbookViewId="0">
      <selection activeCell="B43" sqref="B43:B45"/>
    </sheetView>
  </sheetViews>
  <sheetFormatPr defaultRowHeight="15" x14ac:dyDescent="0.25"/>
  <cols>
    <col min="2" max="2" width="60.85546875" customWidth="1"/>
    <col min="3" max="3" width="8.85546875" style="110" customWidth="1"/>
    <col min="4" max="4" width="19.42578125" style="110" customWidth="1"/>
    <col min="5" max="5" width="22.28515625" style="110" customWidth="1"/>
    <col min="7" max="7" width="10.7109375" bestFit="1" customWidth="1"/>
  </cols>
  <sheetData>
    <row r="1" spans="2:5" ht="15.75" x14ac:dyDescent="0.25">
      <c r="B1" s="13" t="s">
        <v>80</v>
      </c>
    </row>
    <row r="2" spans="2:5" ht="15.75" x14ac:dyDescent="0.25">
      <c r="B2" s="13" t="s">
        <v>69</v>
      </c>
    </row>
    <row r="3" spans="2:5" ht="15.75" x14ac:dyDescent="0.25">
      <c r="B3" s="13" t="s">
        <v>81</v>
      </c>
    </row>
    <row r="5" spans="2:5" x14ac:dyDescent="0.25">
      <c r="B5" s="102" t="s">
        <v>82</v>
      </c>
      <c r="C5" s="111" t="s">
        <v>0</v>
      </c>
      <c r="D5" s="111" t="s">
        <v>144</v>
      </c>
      <c r="E5" s="112" t="s">
        <v>145</v>
      </c>
    </row>
    <row r="6" spans="2:5" x14ac:dyDescent="0.25">
      <c r="B6" s="125" t="s">
        <v>146</v>
      </c>
      <c r="C6" s="125"/>
      <c r="D6" s="125"/>
      <c r="E6" s="113"/>
    </row>
    <row r="7" spans="2:5" x14ac:dyDescent="0.25">
      <c r="B7" s="103" t="s">
        <v>147</v>
      </c>
      <c r="C7" s="92"/>
      <c r="D7" s="93">
        <v>838523.83533999999</v>
      </c>
      <c r="E7" s="94">
        <v>2629732.1588499998</v>
      </c>
    </row>
    <row r="8" spans="2:5" x14ac:dyDescent="0.25">
      <c r="B8" s="103" t="s">
        <v>148</v>
      </c>
      <c r="C8" s="92"/>
      <c r="D8" s="93">
        <v>882544.01838000002</v>
      </c>
      <c r="E8" s="94">
        <v>1442051.8879499999</v>
      </c>
    </row>
    <row r="9" spans="2:5" x14ac:dyDescent="0.25">
      <c r="B9" s="103" t="s">
        <v>149</v>
      </c>
      <c r="C9" s="92"/>
      <c r="D9" s="93">
        <v>0</v>
      </c>
      <c r="E9" s="94">
        <v>0</v>
      </c>
    </row>
    <row r="10" spans="2:5" ht="24.75" x14ac:dyDescent="0.25">
      <c r="B10" s="103" t="s">
        <v>150</v>
      </c>
      <c r="C10" s="92"/>
      <c r="D10" s="93">
        <v>17139.76125</v>
      </c>
      <c r="E10" s="94">
        <v>26082.958320000002</v>
      </c>
    </row>
    <row r="11" spans="2:5" ht="24.75" x14ac:dyDescent="0.25">
      <c r="B11" s="103" t="s">
        <v>151</v>
      </c>
      <c r="C11" s="92"/>
      <c r="D11" s="93">
        <v>35328.1512</v>
      </c>
      <c r="E11" s="94">
        <v>0</v>
      </c>
    </row>
    <row r="12" spans="2:5" ht="24.75" x14ac:dyDescent="0.25">
      <c r="B12" s="103" t="s">
        <v>152</v>
      </c>
      <c r="C12" s="92"/>
      <c r="D12" s="93">
        <v>34891131.037619993</v>
      </c>
      <c r="E12" s="94">
        <v>34976303.05539</v>
      </c>
    </row>
    <row r="13" spans="2:5" x14ac:dyDescent="0.25">
      <c r="B13" s="103" t="s">
        <v>153</v>
      </c>
      <c r="C13" s="92"/>
      <c r="D13" s="93">
        <v>19675.23875</v>
      </c>
      <c r="E13" s="94">
        <v>2579.5897800000002</v>
      </c>
    </row>
    <row r="14" spans="2:5" x14ac:dyDescent="0.25">
      <c r="B14" s="103" t="s">
        <v>154</v>
      </c>
      <c r="C14" s="92"/>
      <c r="D14" s="93">
        <v>-472398.88197000005</v>
      </c>
      <c r="E14" s="94">
        <v>-253182.36036000002</v>
      </c>
    </row>
    <row r="15" spans="2:5" x14ac:dyDescent="0.25">
      <c r="B15" s="103" t="s">
        <v>155</v>
      </c>
      <c r="C15" s="92"/>
      <c r="D15" s="93">
        <v>-5714118.9916299982</v>
      </c>
      <c r="E15" s="94">
        <v>-80686.634640000004</v>
      </c>
    </row>
    <row r="16" spans="2:5" x14ac:dyDescent="0.25">
      <c r="B16" s="103" t="s">
        <v>156</v>
      </c>
      <c r="C16" s="92"/>
      <c r="D16" s="93">
        <v>-157506.402</v>
      </c>
      <c r="E16" s="94">
        <v>-82823.131999999998</v>
      </c>
    </row>
    <row r="17" spans="2:5" x14ac:dyDescent="0.25">
      <c r="B17" s="103" t="s">
        <v>157</v>
      </c>
      <c r="C17" s="92"/>
      <c r="D17" s="93">
        <v>-64000.850359999997</v>
      </c>
      <c r="E17" s="94">
        <v>-36327.495820000004</v>
      </c>
    </row>
    <row r="18" spans="2:5" x14ac:dyDescent="0.25">
      <c r="B18" s="103" t="s">
        <v>158</v>
      </c>
      <c r="C18" s="92"/>
      <c r="D18" s="93">
        <v>-30392113.140699998</v>
      </c>
      <c r="E18" s="94">
        <v>-39463481.852030002</v>
      </c>
    </row>
    <row r="19" spans="2:5" ht="24.75" x14ac:dyDescent="0.25">
      <c r="B19" s="103" t="s">
        <v>159</v>
      </c>
      <c r="C19" s="92"/>
      <c r="D19" s="93">
        <v>-335.20059999999995</v>
      </c>
      <c r="E19" s="94">
        <v>-702.52149999999995</v>
      </c>
    </row>
    <row r="20" spans="2:5" x14ac:dyDescent="0.25">
      <c r="B20" s="103" t="s">
        <v>160</v>
      </c>
      <c r="C20" s="92"/>
      <c r="D20" s="93">
        <v>-48247.98171</v>
      </c>
      <c r="E20" s="94">
        <v>-11801.085949999999</v>
      </c>
    </row>
    <row r="21" spans="2:5" x14ac:dyDescent="0.25">
      <c r="B21" s="104" t="s">
        <v>161</v>
      </c>
      <c r="C21" s="114"/>
      <c r="D21" s="95">
        <f>SUM(D7:D20)</f>
        <v>-164379.40642999852</v>
      </c>
      <c r="E21" s="95">
        <f>SUM(E7:E20)</f>
        <v>-852255.43200999405</v>
      </c>
    </row>
    <row r="22" spans="2:5" x14ac:dyDescent="0.25">
      <c r="B22" s="125" t="s">
        <v>162</v>
      </c>
      <c r="C22" s="125"/>
      <c r="D22" s="125"/>
      <c r="E22" s="113"/>
    </row>
    <row r="23" spans="2:5" x14ac:dyDescent="0.25">
      <c r="B23" s="103" t="s">
        <v>163</v>
      </c>
      <c r="C23" s="92"/>
      <c r="D23" s="93">
        <v>0</v>
      </c>
      <c r="E23" s="94">
        <v>0</v>
      </c>
    </row>
    <row r="24" spans="2:5" x14ac:dyDescent="0.25">
      <c r="B24" s="103" t="s">
        <v>164</v>
      </c>
      <c r="C24" s="92"/>
      <c r="D24" s="93">
        <v>0</v>
      </c>
      <c r="E24" s="94">
        <v>0</v>
      </c>
    </row>
    <row r="25" spans="2:5" ht="24.75" x14ac:dyDescent="0.25">
      <c r="B25" s="103" t="s">
        <v>165</v>
      </c>
      <c r="C25" s="92"/>
      <c r="D25" s="93">
        <v>-94977.64</v>
      </c>
      <c r="E25" s="94">
        <v>-85936.457459999991</v>
      </c>
    </row>
    <row r="26" spans="2:5" x14ac:dyDescent="0.25">
      <c r="B26" s="103" t="s">
        <v>166</v>
      </c>
      <c r="C26" s="92"/>
      <c r="D26" s="93">
        <v>0</v>
      </c>
      <c r="E26" s="94">
        <v>0</v>
      </c>
    </row>
    <row r="27" spans="2:5" x14ac:dyDescent="0.25">
      <c r="B27" s="104" t="s">
        <v>167</v>
      </c>
      <c r="C27" s="114"/>
      <c r="D27" s="95">
        <f>SUM(D23:D26)</f>
        <v>-94977.64</v>
      </c>
      <c r="E27" s="95">
        <f>SUM(E23:E26)</f>
        <v>-85936.457459999991</v>
      </c>
    </row>
    <row r="28" spans="2:5" x14ac:dyDescent="0.25">
      <c r="B28" s="125" t="s">
        <v>168</v>
      </c>
      <c r="C28" s="125"/>
      <c r="D28" s="125"/>
      <c r="E28" s="113"/>
    </row>
    <row r="29" spans="2:5" x14ac:dyDescent="0.25">
      <c r="B29" s="103" t="s">
        <v>169</v>
      </c>
      <c r="C29" s="92"/>
      <c r="D29" s="93">
        <v>0</v>
      </c>
      <c r="E29" s="94">
        <v>500099.06586999999</v>
      </c>
    </row>
    <row r="30" spans="2:5" x14ac:dyDescent="0.25">
      <c r="B30" s="103" t="s">
        <v>170</v>
      </c>
      <c r="C30" s="92"/>
      <c r="D30" s="93"/>
      <c r="E30" s="94">
        <v>0</v>
      </c>
    </row>
    <row r="31" spans="2:5" ht="24.75" x14ac:dyDescent="0.25">
      <c r="B31" s="103" t="s">
        <v>171</v>
      </c>
      <c r="C31" s="92"/>
      <c r="D31" s="93">
        <v>0</v>
      </c>
      <c r="E31" s="94">
        <v>207125</v>
      </c>
    </row>
    <row r="32" spans="2:5" x14ac:dyDescent="0.25">
      <c r="B32" s="103" t="s">
        <v>172</v>
      </c>
      <c r="C32" s="92"/>
      <c r="D32" s="93">
        <v>0</v>
      </c>
      <c r="E32" s="94">
        <v>-400460.24249000003</v>
      </c>
    </row>
    <row r="33" spans="2:5" ht="24.75" x14ac:dyDescent="0.25">
      <c r="B33" s="103" t="s">
        <v>173</v>
      </c>
      <c r="C33" s="92"/>
      <c r="D33" s="93">
        <v>0</v>
      </c>
      <c r="E33" s="94">
        <v>0</v>
      </c>
    </row>
    <row r="34" spans="2:5" x14ac:dyDescent="0.25">
      <c r="B34" s="103" t="s">
        <v>174</v>
      </c>
      <c r="C34" s="92"/>
      <c r="D34" s="93">
        <v>0</v>
      </c>
      <c r="E34" s="94"/>
    </row>
    <row r="35" spans="2:5" x14ac:dyDescent="0.25">
      <c r="B35" s="104" t="s">
        <v>175</v>
      </c>
      <c r="C35" s="114"/>
      <c r="D35" s="95">
        <v>0</v>
      </c>
      <c r="E35" s="95">
        <f>SUM(E29:E34)</f>
        <v>306763.82338000002</v>
      </c>
    </row>
    <row r="36" spans="2:5" x14ac:dyDescent="0.25">
      <c r="B36" s="104" t="s">
        <v>176</v>
      </c>
      <c r="C36" s="114"/>
      <c r="D36" s="95">
        <f>D21+D27+D35</f>
        <v>-259357.04642999853</v>
      </c>
      <c r="E36" s="95">
        <f>E21+E27+E35</f>
        <v>-631428.06608999404</v>
      </c>
    </row>
    <row r="37" spans="2:5" x14ac:dyDescent="0.25">
      <c r="B37" s="105" t="s">
        <v>177</v>
      </c>
      <c r="C37" s="92"/>
      <c r="D37" s="93">
        <v>0</v>
      </c>
      <c r="E37" s="94">
        <v>0</v>
      </c>
    </row>
    <row r="38" spans="2:5" x14ac:dyDescent="0.25">
      <c r="B38" s="106" t="s">
        <v>178</v>
      </c>
      <c r="C38" s="107"/>
      <c r="D38" s="108">
        <v>223.62799999999999</v>
      </c>
      <c r="E38" s="109">
        <v>374</v>
      </c>
    </row>
    <row r="39" spans="2:5" x14ac:dyDescent="0.25">
      <c r="B39" s="105" t="s">
        <v>179</v>
      </c>
      <c r="C39" s="107"/>
      <c r="D39" s="108">
        <v>2077641.8403</v>
      </c>
      <c r="E39" s="109">
        <v>1991929.0828</v>
      </c>
    </row>
    <row r="40" spans="2:5" x14ac:dyDescent="0.25">
      <c r="B40" s="104" t="s">
        <v>180</v>
      </c>
      <c r="C40" s="114"/>
      <c r="D40" s="95">
        <f>SUM(D36:D39)</f>
        <v>1818508.4218700016</v>
      </c>
      <c r="E40" s="95">
        <f>SUM(E36:E39)</f>
        <v>1360875.0167100059</v>
      </c>
    </row>
    <row r="43" spans="2:5" x14ac:dyDescent="0.25">
      <c r="B43" t="s">
        <v>191</v>
      </c>
    </row>
    <row r="45" spans="2:5" x14ac:dyDescent="0.25">
      <c r="B45" s="128" t="s">
        <v>192</v>
      </c>
    </row>
  </sheetData>
  <mergeCells count="3">
    <mergeCell ref="B22:D22"/>
    <mergeCell ref="B28:D28"/>
    <mergeCell ref="B6:D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M95"/>
  <sheetViews>
    <sheetView tabSelected="1" zoomScale="85" zoomScaleNormal="85" workbookViewId="0">
      <selection activeCell="D24" sqref="D24"/>
    </sheetView>
  </sheetViews>
  <sheetFormatPr defaultRowHeight="15" x14ac:dyDescent="0.25"/>
  <cols>
    <col min="2" max="2" width="36.28515625" customWidth="1"/>
    <col min="3" max="3" width="21.42578125" customWidth="1"/>
    <col min="4" max="4" width="19.7109375" customWidth="1"/>
    <col min="5" max="5" width="23.140625" customWidth="1"/>
    <col min="6" max="9" width="14.28515625" customWidth="1"/>
  </cols>
  <sheetData>
    <row r="1" spans="2:9" ht="15.75" x14ac:dyDescent="0.25">
      <c r="B1" s="13" t="s">
        <v>80</v>
      </c>
    </row>
    <row r="2" spans="2:9" ht="15.75" x14ac:dyDescent="0.25">
      <c r="B2" s="13" t="s">
        <v>68</v>
      </c>
    </row>
    <row r="3" spans="2:9" ht="15.75" x14ac:dyDescent="0.25">
      <c r="B3" s="13" t="s">
        <v>190</v>
      </c>
    </row>
    <row r="4" spans="2:9" ht="15.75" x14ac:dyDescent="0.25">
      <c r="B4" s="15" t="s">
        <v>66</v>
      </c>
    </row>
    <row r="5" spans="2:9" x14ac:dyDescent="0.25">
      <c r="B5" s="1"/>
      <c r="C5" s="5"/>
      <c r="D5" s="22"/>
      <c r="E5" s="22"/>
      <c r="F5" s="22"/>
      <c r="G5" s="22"/>
      <c r="H5" s="22"/>
      <c r="I5" s="22"/>
    </row>
    <row r="6" spans="2:9" ht="24.75" x14ac:dyDescent="0.25">
      <c r="B6" s="78" t="s">
        <v>82</v>
      </c>
      <c r="C6" s="115" t="s">
        <v>6</v>
      </c>
      <c r="D6" s="115" t="s">
        <v>181</v>
      </c>
      <c r="E6" s="115" t="s">
        <v>8</v>
      </c>
      <c r="F6" s="22"/>
      <c r="G6" s="22"/>
      <c r="H6" s="22"/>
      <c r="I6" s="22"/>
    </row>
    <row r="7" spans="2:9" x14ac:dyDescent="0.25">
      <c r="B7" s="120" t="s">
        <v>186</v>
      </c>
      <c r="C7" s="121">
        <v>29967800</v>
      </c>
      <c r="D7" s="121">
        <v>-19726877.259959999</v>
      </c>
      <c r="E7" s="121">
        <v>10240922.740040001</v>
      </c>
      <c r="F7" s="22"/>
      <c r="G7" s="22"/>
      <c r="H7" s="22"/>
      <c r="I7" s="22"/>
    </row>
    <row r="8" spans="2:9" x14ac:dyDescent="0.25">
      <c r="B8" s="117" t="s">
        <v>182</v>
      </c>
      <c r="C8" s="118">
        <v>0</v>
      </c>
      <c r="D8" s="51">
        <v>5453127.867180001</v>
      </c>
      <c r="E8" s="51">
        <v>5453127.867180001</v>
      </c>
      <c r="F8" s="22"/>
      <c r="G8" s="22"/>
      <c r="H8" s="22"/>
      <c r="I8" s="22"/>
    </row>
    <row r="9" spans="2:9" x14ac:dyDescent="0.25">
      <c r="B9" s="117" t="s">
        <v>183</v>
      </c>
      <c r="C9" s="118">
        <v>0</v>
      </c>
      <c r="D9" s="51">
        <v>0</v>
      </c>
      <c r="E9" s="51">
        <v>0</v>
      </c>
      <c r="F9" s="22"/>
      <c r="G9" s="22"/>
      <c r="H9" s="22"/>
      <c r="I9" s="22"/>
    </row>
    <row r="10" spans="2:9" x14ac:dyDescent="0.25">
      <c r="B10" s="117" t="s">
        <v>184</v>
      </c>
      <c r="C10" s="118">
        <v>0</v>
      </c>
      <c r="D10" s="51">
        <v>0</v>
      </c>
      <c r="E10" s="51">
        <v>0</v>
      </c>
      <c r="F10" s="22"/>
      <c r="G10" s="22"/>
      <c r="H10" s="22"/>
      <c r="I10" s="22"/>
    </row>
    <row r="11" spans="2:9" ht="48.75" x14ac:dyDescent="0.25">
      <c r="B11" s="117" t="s">
        <v>185</v>
      </c>
      <c r="C11" s="118">
        <v>0</v>
      </c>
      <c r="D11" s="51">
        <v>0</v>
      </c>
      <c r="E11" s="51">
        <v>0</v>
      </c>
      <c r="F11" s="22"/>
      <c r="G11" s="22"/>
      <c r="H11" s="22"/>
      <c r="I11" s="22"/>
    </row>
    <row r="12" spans="2:9" x14ac:dyDescent="0.25">
      <c r="B12" s="119" t="s">
        <v>187</v>
      </c>
      <c r="C12" s="53">
        <v>29967800</v>
      </c>
      <c r="D12" s="53">
        <v>-14273749.392779998</v>
      </c>
      <c r="E12" s="53">
        <v>15694051.607220002</v>
      </c>
      <c r="F12" s="22"/>
      <c r="G12" s="22"/>
      <c r="H12" s="22"/>
      <c r="I12" s="22"/>
    </row>
    <row r="13" spans="2:9" x14ac:dyDescent="0.25">
      <c r="B13" s="116"/>
      <c r="C13" s="55"/>
      <c r="D13" s="55"/>
      <c r="E13" s="55"/>
      <c r="F13" s="22"/>
      <c r="G13" s="22"/>
      <c r="H13" s="22"/>
      <c r="I13" s="22"/>
    </row>
    <row r="14" spans="2:9" x14ac:dyDescent="0.25">
      <c r="B14" s="120" t="s">
        <v>188</v>
      </c>
      <c r="C14" s="121">
        <v>29967800</v>
      </c>
      <c r="D14" s="121">
        <v>-14273749.392779998</v>
      </c>
      <c r="E14" s="121">
        <v>15694050.607220002</v>
      </c>
      <c r="F14" s="22"/>
      <c r="G14" s="22"/>
      <c r="H14" s="22"/>
      <c r="I14" s="22"/>
    </row>
    <row r="15" spans="2:9" x14ac:dyDescent="0.25">
      <c r="B15" s="117" t="s">
        <v>182</v>
      </c>
      <c r="C15" s="118">
        <v>0</v>
      </c>
      <c r="D15" s="51">
        <v>512870.42581999954</v>
      </c>
      <c r="E15" s="51">
        <v>512870.42581999954</v>
      </c>
      <c r="F15" s="22"/>
      <c r="G15" s="22"/>
      <c r="H15" s="22"/>
      <c r="I15" s="22"/>
    </row>
    <row r="16" spans="2:9" x14ac:dyDescent="0.25">
      <c r="B16" s="117" t="s">
        <v>183</v>
      </c>
      <c r="C16" s="118">
        <v>0</v>
      </c>
      <c r="D16" s="51">
        <v>0</v>
      </c>
      <c r="E16" s="51">
        <v>0</v>
      </c>
      <c r="F16" s="22"/>
      <c r="G16" s="22"/>
      <c r="H16" s="22"/>
      <c r="I16" s="22"/>
    </row>
    <row r="17" spans="2:9" x14ac:dyDescent="0.25">
      <c r="B17" s="117" t="s">
        <v>184</v>
      </c>
      <c r="C17" s="118">
        <v>0</v>
      </c>
      <c r="D17" s="51">
        <v>0</v>
      </c>
      <c r="E17" s="51">
        <v>0</v>
      </c>
      <c r="F17" s="22"/>
      <c r="G17" s="22"/>
      <c r="H17" s="22"/>
      <c r="I17" s="22"/>
    </row>
    <row r="18" spans="2:9" x14ac:dyDescent="0.25">
      <c r="B18" s="119" t="s">
        <v>189</v>
      </c>
      <c r="C18" s="53">
        <v>29967800</v>
      </c>
      <c r="D18" s="53">
        <v>-13760878.966959998</v>
      </c>
      <c r="E18" s="53">
        <v>16206921.033040002</v>
      </c>
      <c r="F18" s="22"/>
      <c r="G18" s="22"/>
      <c r="H18" s="22"/>
      <c r="I18" s="22"/>
    </row>
    <row r="19" spans="2:9" x14ac:dyDescent="0.25">
      <c r="B19" s="1"/>
      <c r="C19" s="5"/>
      <c r="D19" s="22"/>
      <c r="E19" s="22"/>
      <c r="F19" s="22"/>
      <c r="G19" s="22"/>
      <c r="H19" s="22"/>
      <c r="I19" s="22"/>
    </row>
    <row r="20" spans="2:9" x14ac:dyDescent="0.25">
      <c r="B20" s="1"/>
      <c r="C20" s="5"/>
      <c r="D20" s="22"/>
      <c r="E20" s="22"/>
      <c r="F20" s="22"/>
      <c r="G20" s="22"/>
      <c r="H20" s="22"/>
      <c r="I20" s="22"/>
    </row>
    <row r="21" spans="2:9" x14ac:dyDescent="0.25">
      <c r="B21" t="s">
        <v>191</v>
      </c>
      <c r="C21" s="5"/>
      <c r="D21" s="22"/>
      <c r="E21" s="22"/>
      <c r="F21" s="22"/>
      <c r="G21" s="22"/>
      <c r="H21" s="22"/>
      <c r="I21" s="22"/>
    </row>
    <row r="22" spans="2:9" x14ac:dyDescent="0.25">
      <c r="C22" s="5"/>
      <c r="D22" s="22"/>
      <c r="E22" s="22"/>
      <c r="F22" s="22"/>
      <c r="G22" s="22"/>
      <c r="H22" s="22"/>
      <c r="I22" s="22"/>
    </row>
    <row r="23" spans="2:9" x14ac:dyDescent="0.25">
      <c r="B23" s="128" t="s">
        <v>192</v>
      </c>
      <c r="C23" s="5"/>
      <c r="D23" s="22"/>
      <c r="E23" s="22"/>
      <c r="F23" s="22"/>
      <c r="G23" s="22"/>
      <c r="H23" s="22"/>
      <c r="I23" s="22"/>
    </row>
    <row r="24" spans="2:9" x14ac:dyDescent="0.25">
      <c r="B24" s="1"/>
      <c r="C24" s="5"/>
      <c r="D24" s="22"/>
      <c r="E24" s="22"/>
      <c r="F24" s="22"/>
      <c r="G24" s="22"/>
      <c r="H24" s="22"/>
      <c r="I24" s="22"/>
    </row>
    <row r="25" spans="2:9" x14ac:dyDescent="0.25">
      <c r="B25" s="1"/>
      <c r="C25" s="5"/>
      <c r="D25" s="22"/>
      <c r="E25" s="22"/>
      <c r="F25" s="22"/>
      <c r="G25" s="22"/>
      <c r="H25" s="22"/>
      <c r="I25" s="22"/>
    </row>
    <row r="26" spans="2:9" x14ac:dyDescent="0.25">
      <c r="B26" s="1"/>
      <c r="C26" s="5"/>
      <c r="D26" s="22"/>
      <c r="E26" s="22"/>
      <c r="F26" s="22"/>
      <c r="G26" s="22"/>
      <c r="H26" s="22"/>
      <c r="I26" s="22"/>
    </row>
    <row r="27" spans="2:9" x14ac:dyDescent="0.25">
      <c r="B27" s="1"/>
      <c r="C27" s="5"/>
      <c r="D27" s="22"/>
      <c r="E27" s="22"/>
      <c r="F27" s="22"/>
      <c r="G27" s="22"/>
      <c r="H27" s="22"/>
      <c r="I27" s="22"/>
    </row>
    <row r="28" spans="2:9" x14ac:dyDescent="0.25">
      <c r="B28" s="1"/>
      <c r="C28" s="5"/>
      <c r="D28" s="22"/>
      <c r="E28" s="22"/>
      <c r="F28" s="22"/>
      <c r="G28" s="22"/>
      <c r="H28" s="22"/>
      <c r="I28" s="22"/>
    </row>
    <row r="29" spans="2:9" x14ac:dyDescent="0.25">
      <c r="B29" s="1"/>
      <c r="C29" s="5"/>
      <c r="D29" s="22"/>
      <c r="E29" s="22"/>
      <c r="F29" s="22"/>
      <c r="G29" s="22"/>
      <c r="H29" s="22"/>
      <c r="I29" s="22"/>
    </row>
    <row r="30" spans="2:9" x14ac:dyDescent="0.25">
      <c r="B30" s="1"/>
      <c r="C30" s="5"/>
      <c r="D30" s="22"/>
      <c r="E30" s="22"/>
      <c r="F30" s="22"/>
      <c r="G30" s="22"/>
      <c r="H30" s="22"/>
      <c r="I30" s="22"/>
    </row>
    <row r="31" spans="2:9" x14ac:dyDescent="0.25">
      <c r="B31" s="1"/>
      <c r="C31" s="5"/>
      <c r="D31" s="22"/>
      <c r="E31" s="22"/>
      <c r="F31" s="22"/>
      <c r="G31" s="22"/>
      <c r="H31" s="22"/>
      <c r="I31" s="22"/>
    </row>
    <row r="32" spans="2:9" x14ac:dyDescent="0.25">
      <c r="B32" s="1"/>
      <c r="C32" s="5"/>
      <c r="D32" s="22"/>
      <c r="E32" s="22"/>
      <c r="F32" s="22"/>
      <c r="G32" s="22"/>
      <c r="H32" s="22"/>
      <c r="I32" s="22"/>
    </row>
    <row r="33" spans="2:9" x14ac:dyDescent="0.25">
      <c r="B33" s="1"/>
      <c r="C33" s="5"/>
      <c r="D33" s="22"/>
      <c r="E33" s="22"/>
      <c r="F33" s="22"/>
      <c r="G33" s="22"/>
      <c r="H33" s="22"/>
      <c r="I33" s="22"/>
    </row>
    <row r="34" spans="2:9" x14ac:dyDescent="0.25">
      <c r="B34" s="1"/>
      <c r="C34" s="5"/>
      <c r="D34" s="22"/>
      <c r="E34" s="22"/>
      <c r="F34" s="22"/>
      <c r="G34" s="22"/>
      <c r="H34" s="22"/>
      <c r="I34" s="22"/>
    </row>
    <row r="35" spans="2:9" x14ac:dyDescent="0.25">
      <c r="B35" s="1"/>
      <c r="C35" s="5"/>
      <c r="D35" s="22"/>
      <c r="E35" s="22"/>
      <c r="F35" s="22"/>
      <c r="G35" s="22"/>
      <c r="H35" s="22"/>
      <c r="I35" s="22"/>
    </row>
    <row r="36" spans="2:9" x14ac:dyDescent="0.25">
      <c r="B36" s="1"/>
      <c r="C36" s="5"/>
      <c r="D36" s="22"/>
      <c r="E36" s="22"/>
      <c r="F36" s="22"/>
      <c r="G36" s="22"/>
      <c r="H36" s="22"/>
      <c r="I36" s="22"/>
    </row>
    <row r="37" spans="2:9" x14ac:dyDescent="0.25">
      <c r="B37" s="1"/>
      <c r="C37" s="5"/>
      <c r="D37" s="22"/>
      <c r="E37" s="22"/>
      <c r="F37" s="22"/>
      <c r="G37" s="22"/>
      <c r="H37" s="22"/>
      <c r="I37" s="22"/>
    </row>
    <row r="38" spans="2:9" x14ac:dyDescent="0.25">
      <c r="B38" s="1"/>
      <c r="C38" s="5"/>
      <c r="D38" s="22"/>
      <c r="E38" s="22"/>
      <c r="F38" s="22"/>
      <c r="G38" s="22"/>
      <c r="H38" s="22"/>
      <c r="I38" s="22"/>
    </row>
    <row r="39" spans="2:9" x14ac:dyDescent="0.25">
      <c r="B39" s="1"/>
      <c r="C39" s="5"/>
      <c r="D39" s="22"/>
      <c r="E39" s="22"/>
      <c r="F39" s="22"/>
      <c r="G39" s="22"/>
      <c r="H39" s="22"/>
      <c r="I39" s="22"/>
    </row>
    <row r="40" spans="2:9" x14ac:dyDescent="0.25">
      <c r="B40" s="1"/>
      <c r="C40" s="5"/>
      <c r="D40" s="22"/>
      <c r="E40" s="22"/>
      <c r="F40" s="22"/>
      <c r="G40" s="22"/>
      <c r="H40" s="22"/>
      <c r="I40" s="22"/>
    </row>
    <row r="41" spans="2:9" x14ac:dyDescent="0.25">
      <c r="B41" s="1"/>
      <c r="C41" s="5"/>
      <c r="D41" s="22"/>
      <c r="E41" s="22"/>
      <c r="F41" s="22"/>
      <c r="G41" s="22"/>
      <c r="H41" s="22"/>
      <c r="I41" s="22"/>
    </row>
    <row r="42" spans="2:9" x14ac:dyDescent="0.25">
      <c r="B42" s="1"/>
      <c r="C42" s="5"/>
      <c r="D42" s="22"/>
      <c r="E42" s="22"/>
      <c r="F42" s="22"/>
      <c r="G42" s="22"/>
      <c r="H42" s="22"/>
      <c r="I42" s="22"/>
    </row>
    <row r="43" spans="2:9" x14ac:dyDescent="0.25">
      <c r="B43" s="1"/>
      <c r="C43" s="5"/>
      <c r="D43" s="22"/>
      <c r="E43" s="22"/>
      <c r="F43" s="22"/>
      <c r="G43" s="22"/>
      <c r="H43" s="22"/>
      <c r="I43" s="22"/>
    </row>
    <row r="44" spans="2:9" x14ac:dyDescent="0.25">
      <c r="B44" s="1"/>
      <c r="C44" s="5"/>
      <c r="D44" s="22"/>
      <c r="E44" s="22"/>
      <c r="F44" s="22"/>
      <c r="G44" s="22"/>
      <c r="H44" s="22"/>
      <c r="I44" s="22"/>
    </row>
    <row r="45" spans="2:9" x14ac:dyDescent="0.25">
      <c r="B45" s="1"/>
      <c r="C45" s="5"/>
      <c r="D45" s="22"/>
      <c r="E45" s="22"/>
      <c r="F45" s="22"/>
      <c r="G45" s="22"/>
      <c r="H45" s="22"/>
      <c r="I45" s="22"/>
    </row>
    <row r="46" spans="2:9" x14ac:dyDescent="0.25">
      <c r="B46" s="1"/>
      <c r="C46" s="5"/>
      <c r="D46" s="22"/>
      <c r="E46" s="22"/>
      <c r="F46" s="22"/>
      <c r="G46" s="22"/>
      <c r="H46" s="22"/>
      <c r="I46" s="22"/>
    </row>
    <row r="47" spans="2:9" x14ac:dyDescent="0.25">
      <c r="B47" s="1"/>
      <c r="C47" s="5"/>
      <c r="D47" s="22"/>
      <c r="E47" s="22"/>
      <c r="F47" s="22"/>
      <c r="G47" s="22"/>
      <c r="H47" s="22"/>
      <c r="I47" s="22"/>
    </row>
    <row r="48" spans="2:9" x14ac:dyDescent="0.25">
      <c r="B48" s="1"/>
      <c r="C48" s="5"/>
      <c r="D48" s="22"/>
      <c r="E48" s="22"/>
      <c r="F48" s="22"/>
      <c r="G48" s="22"/>
      <c r="H48" s="22"/>
      <c r="I48" s="22"/>
    </row>
    <row r="49" spans="2:9" x14ac:dyDescent="0.25">
      <c r="B49" s="1"/>
      <c r="C49" s="5"/>
      <c r="D49" s="22"/>
      <c r="E49" s="22"/>
      <c r="F49" s="22"/>
      <c r="G49" s="22"/>
      <c r="H49" s="22"/>
      <c r="I49" s="22"/>
    </row>
    <row r="50" spans="2:9" x14ac:dyDescent="0.25">
      <c r="B50" s="1"/>
      <c r="C50" s="5"/>
      <c r="D50" s="22"/>
      <c r="E50" s="22"/>
      <c r="F50" s="22"/>
      <c r="G50" s="22"/>
      <c r="H50" s="22"/>
      <c r="I50" s="22"/>
    </row>
    <row r="51" spans="2:9" x14ac:dyDescent="0.25">
      <c r="B51" s="1"/>
      <c r="C51" s="5"/>
      <c r="D51" s="22"/>
      <c r="E51" s="22"/>
      <c r="F51" s="22"/>
      <c r="G51" s="22"/>
      <c r="H51" s="22"/>
      <c r="I51" s="22"/>
    </row>
    <row r="52" spans="2:9" x14ac:dyDescent="0.25">
      <c r="B52" s="1"/>
      <c r="C52" s="5"/>
      <c r="D52" s="22"/>
      <c r="E52" s="22"/>
      <c r="F52" s="22"/>
      <c r="G52" s="22"/>
      <c r="H52" s="22"/>
      <c r="I52" s="22"/>
    </row>
    <row r="53" spans="2:9" x14ac:dyDescent="0.25">
      <c r="B53" s="1"/>
      <c r="C53" s="5"/>
      <c r="D53" s="22"/>
      <c r="E53" s="22"/>
      <c r="F53" s="22"/>
      <c r="G53" s="22"/>
      <c r="H53" s="22"/>
      <c r="I53" s="22"/>
    </row>
    <row r="54" spans="2:9" x14ac:dyDescent="0.25">
      <c r="B54" s="1"/>
      <c r="C54" s="5"/>
      <c r="D54" s="22"/>
      <c r="E54" s="22"/>
      <c r="F54" s="22"/>
      <c r="G54" s="22"/>
      <c r="H54" s="22"/>
      <c r="I54" s="22"/>
    </row>
    <row r="55" spans="2:9" x14ac:dyDescent="0.25">
      <c r="B55" s="1"/>
      <c r="C55" s="5"/>
      <c r="D55" s="22"/>
      <c r="E55" s="22"/>
      <c r="F55" s="22"/>
      <c r="G55" s="22"/>
      <c r="H55" s="22"/>
      <c r="I55" s="22"/>
    </row>
    <row r="56" spans="2:9" x14ac:dyDescent="0.25">
      <c r="B56" s="1"/>
      <c r="C56" s="5"/>
      <c r="D56" s="22"/>
      <c r="E56" s="22"/>
      <c r="F56" s="22"/>
      <c r="G56" s="22"/>
      <c r="H56" s="22"/>
      <c r="I56" s="22"/>
    </row>
    <row r="57" spans="2:9" x14ac:dyDescent="0.25">
      <c r="B57" s="1"/>
      <c r="C57" s="5"/>
      <c r="D57" s="22"/>
      <c r="E57" s="22"/>
      <c r="F57" s="22"/>
      <c r="G57" s="22"/>
      <c r="H57" s="22"/>
      <c r="I57" s="22"/>
    </row>
    <row r="58" spans="2:9" x14ac:dyDescent="0.25">
      <c r="B58" s="1"/>
      <c r="C58" s="5"/>
      <c r="D58" s="22"/>
      <c r="E58" s="22"/>
      <c r="F58" s="22"/>
      <c r="G58" s="22"/>
      <c r="H58" s="22"/>
      <c r="I58" s="22"/>
    </row>
    <row r="59" spans="2:9" x14ac:dyDescent="0.25">
      <c r="B59" s="1"/>
      <c r="C59" s="5"/>
      <c r="D59" s="22"/>
      <c r="E59" s="22"/>
      <c r="F59" s="22"/>
      <c r="G59" s="22"/>
      <c r="H59" s="22"/>
      <c r="I59" s="22"/>
    </row>
    <row r="60" spans="2:9" x14ac:dyDescent="0.25">
      <c r="B60" s="1"/>
      <c r="C60" s="5"/>
      <c r="D60" s="22"/>
      <c r="E60" s="22"/>
      <c r="F60" s="22"/>
      <c r="G60" s="22"/>
      <c r="H60" s="22"/>
      <c r="I60" s="22"/>
    </row>
    <row r="61" spans="2:9" x14ac:dyDescent="0.25">
      <c r="B61" s="1"/>
      <c r="C61" s="5"/>
      <c r="D61" s="22"/>
      <c r="E61" s="22"/>
      <c r="F61" s="22"/>
      <c r="G61" s="22"/>
      <c r="H61" s="22"/>
      <c r="I61" s="22"/>
    </row>
    <row r="62" spans="2:9" x14ac:dyDescent="0.25">
      <c r="B62" s="1"/>
      <c r="C62" s="5"/>
      <c r="D62" s="22"/>
      <c r="E62" s="22"/>
      <c r="F62" s="22"/>
      <c r="G62" s="22"/>
      <c r="H62" s="22"/>
      <c r="I62" s="22"/>
    </row>
    <row r="63" spans="2:9" x14ac:dyDescent="0.25">
      <c r="B63" s="1"/>
      <c r="C63" s="5"/>
      <c r="D63" s="22"/>
      <c r="E63" s="22"/>
      <c r="F63" s="22"/>
      <c r="G63" s="22"/>
      <c r="H63" s="22"/>
      <c r="I63" s="22"/>
    </row>
    <row r="64" spans="2:9" x14ac:dyDescent="0.25">
      <c r="B64" s="1"/>
      <c r="C64" s="5"/>
      <c r="D64" s="22"/>
      <c r="E64" s="22"/>
      <c r="F64" s="22"/>
      <c r="G64" s="22"/>
      <c r="H64" s="22"/>
      <c r="I64" s="22"/>
    </row>
    <row r="65" spans="2:13" x14ac:dyDescent="0.25">
      <c r="B65" s="1"/>
      <c r="C65" s="5"/>
      <c r="D65" s="22"/>
      <c r="E65" s="22"/>
      <c r="F65" s="22"/>
      <c r="G65" s="22"/>
      <c r="H65" s="22"/>
      <c r="I65" s="22"/>
    </row>
    <row r="66" spans="2:13" x14ac:dyDescent="0.25">
      <c r="B66" s="1"/>
      <c r="C66" s="5"/>
      <c r="D66" s="22"/>
      <c r="E66" s="22"/>
      <c r="F66" s="22"/>
      <c r="G66" s="22"/>
      <c r="H66" s="22"/>
      <c r="I66" s="22"/>
    </row>
    <row r="67" spans="2:13" ht="23.45" customHeight="1" x14ac:dyDescent="0.25">
      <c r="B67" s="122"/>
      <c r="C67" s="126" t="s">
        <v>0</v>
      </c>
      <c r="D67" s="126" t="s">
        <v>6</v>
      </c>
      <c r="E67" s="126" t="s">
        <v>7</v>
      </c>
      <c r="F67" s="126" t="s">
        <v>19</v>
      </c>
      <c r="G67" s="126" t="s">
        <v>20</v>
      </c>
      <c r="H67" s="2" t="s">
        <v>21</v>
      </c>
      <c r="I67" s="2" t="s">
        <v>23</v>
      </c>
    </row>
    <row r="68" spans="2:13" ht="26.25" thickBot="1" x14ac:dyDescent="0.3">
      <c r="B68" s="122"/>
      <c r="C68" s="127"/>
      <c r="D68" s="127"/>
      <c r="E68" s="127"/>
      <c r="F68" s="127"/>
      <c r="G68" s="127"/>
      <c r="H68" s="12" t="s">
        <v>22</v>
      </c>
      <c r="I68" s="12" t="s">
        <v>24</v>
      </c>
    </row>
    <row r="69" spans="2:13" x14ac:dyDescent="0.25">
      <c r="B69" s="1" t="s">
        <v>3</v>
      </c>
      <c r="C69" s="3"/>
      <c r="D69" s="4"/>
      <c r="E69" s="4"/>
      <c r="F69" s="4"/>
      <c r="G69" s="4"/>
      <c r="H69" s="4"/>
      <c r="I69" s="4"/>
    </row>
    <row r="70" spans="2:13" ht="15.75" thickBot="1" x14ac:dyDescent="0.3">
      <c r="B70" s="1" t="s">
        <v>75</v>
      </c>
      <c r="C70" s="5"/>
      <c r="D70" s="16">
        <v>14430993</v>
      </c>
      <c r="E70" s="16">
        <v>1197776</v>
      </c>
      <c r="F70" s="16">
        <v>17550</v>
      </c>
      <c r="G70" s="16">
        <v>62329</v>
      </c>
      <c r="H70" s="16">
        <v>26743856</v>
      </c>
      <c r="I70" s="16">
        <v>42452504</v>
      </c>
    </row>
    <row r="71" spans="2:13" x14ac:dyDescent="0.25">
      <c r="B71" s="1" t="s">
        <v>3</v>
      </c>
      <c r="C71" s="5"/>
      <c r="D71" s="18"/>
      <c r="E71" s="18"/>
      <c r="F71" s="18"/>
      <c r="G71" s="18"/>
      <c r="H71" s="18"/>
      <c r="I71" s="19"/>
    </row>
    <row r="72" spans="2:13" x14ac:dyDescent="0.25">
      <c r="B72" s="4" t="s">
        <v>17</v>
      </c>
      <c r="C72" s="5"/>
      <c r="D72" s="23" t="s">
        <v>70</v>
      </c>
      <c r="E72" s="23" t="s">
        <v>70</v>
      </c>
      <c r="F72" s="23" t="s">
        <v>70</v>
      </c>
      <c r="G72" s="23" t="s">
        <v>70</v>
      </c>
      <c r="H72" s="19">
        <v>13062952</v>
      </c>
      <c r="I72" s="19">
        <f>SUM(D72:H72)</f>
        <v>13062952</v>
      </c>
    </row>
    <row r="73" spans="2:13" ht="15.75" thickBot="1" x14ac:dyDescent="0.3">
      <c r="B73" s="4" t="s">
        <v>25</v>
      </c>
      <c r="C73" s="5"/>
      <c r="D73" s="24" t="s">
        <v>70</v>
      </c>
      <c r="E73" s="24" t="s">
        <v>70</v>
      </c>
      <c r="F73" s="20">
        <v>-389332</v>
      </c>
      <c r="G73" s="24" t="s">
        <v>70</v>
      </c>
      <c r="H73" s="24" t="s">
        <v>70</v>
      </c>
      <c r="I73" s="20">
        <f>SUM(D73:H73)</f>
        <v>-389332</v>
      </c>
    </row>
    <row r="74" spans="2:13" ht="15.75" thickBot="1" x14ac:dyDescent="0.3">
      <c r="B74" s="1" t="s">
        <v>63</v>
      </c>
      <c r="C74" s="3"/>
      <c r="D74" s="16">
        <f t="shared" ref="D74:I74" si="0">SUM(D72:D73)</f>
        <v>0</v>
      </c>
      <c r="E74" s="16">
        <f t="shared" si="0"/>
        <v>0</v>
      </c>
      <c r="F74" s="16">
        <f t="shared" si="0"/>
        <v>-389332</v>
      </c>
      <c r="G74" s="16">
        <f t="shared" si="0"/>
        <v>0</v>
      </c>
      <c r="H74" s="16">
        <f t="shared" si="0"/>
        <v>13062952</v>
      </c>
      <c r="I74" s="16">
        <f t="shared" si="0"/>
        <v>12673620</v>
      </c>
    </row>
    <row r="75" spans="2:13" x14ac:dyDescent="0.25">
      <c r="B75" s="4" t="s">
        <v>3</v>
      </c>
      <c r="C75" s="3"/>
      <c r="D75" s="18"/>
      <c r="E75" s="18"/>
      <c r="F75" s="18"/>
      <c r="G75" s="18"/>
      <c r="H75" s="21"/>
      <c r="I75" s="18"/>
    </row>
    <row r="76" spans="2:13" x14ac:dyDescent="0.25">
      <c r="B76" s="4" t="s">
        <v>26</v>
      </c>
      <c r="C76" s="3"/>
      <c r="D76" s="23"/>
      <c r="E76" s="23"/>
      <c r="F76" s="23"/>
      <c r="G76" s="23"/>
      <c r="H76" s="19">
        <v>-2805637</v>
      </c>
      <c r="I76" s="19">
        <f t="shared" ref="I76" si="1">SUM(D76:H76)</f>
        <v>-2805637</v>
      </c>
    </row>
    <row r="77" spans="2:13" ht="15.75" thickBot="1" x14ac:dyDescent="0.3">
      <c r="B77" s="4" t="s">
        <v>27</v>
      </c>
      <c r="C77" s="3"/>
      <c r="D77" s="24"/>
      <c r="E77" s="20">
        <v>280563</v>
      </c>
      <c r="F77" s="24"/>
      <c r="G77" s="24"/>
      <c r="H77" s="20">
        <f>-E77</f>
        <v>-280563</v>
      </c>
      <c r="I77" s="20">
        <f>SUM(D77:H77)</f>
        <v>0</v>
      </c>
      <c r="M77" s="18"/>
    </row>
    <row r="78" spans="2:13" ht="15.75" thickBot="1" x14ac:dyDescent="0.3">
      <c r="B78" s="1" t="s">
        <v>76</v>
      </c>
      <c r="C78" s="5"/>
      <c r="D78" s="16">
        <f t="shared" ref="D78:I78" si="2">D70+D74+D76+D77</f>
        <v>14430993</v>
      </c>
      <c r="E78" s="16">
        <f t="shared" si="2"/>
        <v>1478339</v>
      </c>
      <c r="F78" s="16">
        <f t="shared" si="2"/>
        <v>-371782</v>
      </c>
      <c r="G78" s="16">
        <f t="shared" si="2"/>
        <v>62329</v>
      </c>
      <c r="H78" s="16">
        <f t="shared" si="2"/>
        <v>36720608</v>
      </c>
      <c r="I78" s="16">
        <f t="shared" si="2"/>
        <v>52320487</v>
      </c>
    </row>
    <row r="81" spans="2:9" x14ac:dyDescent="0.25">
      <c r="C81" s="126" t="s">
        <v>0</v>
      </c>
      <c r="D81" s="126" t="s">
        <v>6</v>
      </c>
      <c r="E81" s="126" t="s">
        <v>7</v>
      </c>
      <c r="F81" s="126" t="s">
        <v>19</v>
      </c>
      <c r="G81" s="126" t="s">
        <v>20</v>
      </c>
      <c r="H81" s="2" t="s">
        <v>21</v>
      </c>
      <c r="I81" s="2" t="s">
        <v>23</v>
      </c>
    </row>
    <row r="82" spans="2:9" ht="26.25" thickBot="1" x14ac:dyDescent="0.3">
      <c r="C82" s="127"/>
      <c r="D82" s="127"/>
      <c r="E82" s="127"/>
      <c r="F82" s="127"/>
      <c r="G82" s="127"/>
      <c r="H82" s="12" t="s">
        <v>22</v>
      </c>
      <c r="I82" s="12" t="s">
        <v>24</v>
      </c>
    </row>
    <row r="83" spans="2:9" ht="15.75" thickBot="1" x14ac:dyDescent="0.3">
      <c r="B83" s="1" t="s">
        <v>77</v>
      </c>
      <c r="C83" s="5"/>
      <c r="D83" s="16">
        <f t="shared" ref="D83:H83" si="3">D78</f>
        <v>14430993</v>
      </c>
      <c r="E83" s="16">
        <f t="shared" si="3"/>
        <v>1478339</v>
      </c>
      <c r="F83" s="16">
        <f t="shared" si="3"/>
        <v>-371782</v>
      </c>
      <c r="G83" s="16">
        <f t="shared" si="3"/>
        <v>62329</v>
      </c>
      <c r="H83" s="16">
        <f t="shared" si="3"/>
        <v>36720608</v>
      </c>
      <c r="I83" s="16">
        <f>I78</f>
        <v>52320487</v>
      </c>
    </row>
    <row r="84" spans="2:9" x14ac:dyDescent="0.25">
      <c r="B84" s="1" t="s">
        <v>3</v>
      </c>
      <c r="C84" s="5"/>
      <c r="D84" s="18"/>
      <c r="E84" s="18"/>
      <c r="F84" s="18"/>
      <c r="G84" s="18"/>
      <c r="H84" s="18"/>
      <c r="I84" s="19"/>
    </row>
    <row r="85" spans="2:9" x14ac:dyDescent="0.25">
      <c r="B85" s="4" t="s">
        <v>17</v>
      </c>
      <c r="C85" s="5"/>
      <c r="D85" s="23"/>
      <c r="E85" s="23"/>
      <c r="F85" s="23"/>
      <c r="G85" s="23"/>
      <c r="H85" s="19" t="e">
        <f>'F2'!#REF!</f>
        <v>#REF!</v>
      </c>
      <c r="I85" s="19" t="e">
        <f t="shared" ref="I85:I86" si="4">SUM(D85:H85)</f>
        <v>#REF!</v>
      </c>
    </row>
    <row r="86" spans="2:9" ht="15.75" thickBot="1" x14ac:dyDescent="0.3">
      <c r="B86" s="4" t="s">
        <v>25</v>
      </c>
      <c r="C86" s="5"/>
      <c r="D86" s="24"/>
      <c r="E86" s="24"/>
      <c r="F86" s="20">
        <v>75429</v>
      </c>
      <c r="G86" s="20"/>
      <c r="H86" s="24"/>
      <c r="I86" s="20">
        <f t="shared" si="4"/>
        <v>75429</v>
      </c>
    </row>
    <row r="87" spans="2:9" ht="15.75" thickBot="1" x14ac:dyDescent="0.3">
      <c r="B87" s="1" t="s">
        <v>63</v>
      </c>
      <c r="C87" s="3"/>
      <c r="D87" s="16">
        <f t="shared" ref="D87:I87" si="5">SUM(D85:D86)</f>
        <v>0</v>
      </c>
      <c r="E87" s="16">
        <f t="shared" si="5"/>
        <v>0</v>
      </c>
      <c r="F87" s="16">
        <f t="shared" si="5"/>
        <v>75429</v>
      </c>
      <c r="G87" s="16">
        <f t="shared" si="5"/>
        <v>0</v>
      </c>
      <c r="H87" s="16" t="e">
        <f t="shared" si="5"/>
        <v>#REF!</v>
      </c>
      <c r="I87" s="16" t="e">
        <f t="shared" si="5"/>
        <v>#REF!</v>
      </c>
    </row>
    <row r="88" spans="2:9" x14ac:dyDescent="0.25">
      <c r="B88" s="4" t="s">
        <v>3</v>
      </c>
      <c r="C88" s="3"/>
      <c r="D88" s="18"/>
      <c r="E88" s="18"/>
      <c r="F88" s="18"/>
      <c r="G88" s="18"/>
      <c r="H88" s="21"/>
      <c r="I88" s="18"/>
    </row>
    <row r="89" spans="2:9" x14ac:dyDescent="0.25">
      <c r="B89" s="4" t="s">
        <v>26</v>
      </c>
      <c r="C89" s="3"/>
      <c r="D89" s="23"/>
      <c r="E89" s="23"/>
      <c r="F89" s="23"/>
      <c r="G89" s="23"/>
      <c r="H89" s="23"/>
      <c r="I89" s="19">
        <f t="shared" ref="I89:I90" si="6">SUM(D89:H89)</f>
        <v>0</v>
      </c>
    </row>
    <row r="90" spans="2:9" ht="15.75" thickBot="1" x14ac:dyDescent="0.3">
      <c r="B90" s="4" t="s">
        <v>27</v>
      </c>
      <c r="C90" s="3">
        <v>13</v>
      </c>
      <c r="D90" s="24"/>
      <c r="E90" s="24"/>
      <c r="F90" s="24"/>
      <c r="G90" s="24"/>
      <c r="H90" s="24"/>
      <c r="I90" s="20">
        <f t="shared" si="6"/>
        <v>0</v>
      </c>
    </row>
    <row r="91" spans="2:9" ht="26.25" thickBot="1" x14ac:dyDescent="0.3">
      <c r="B91" s="1" t="s">
        <v>79</v>
      </c>
      <c r="C91" s="5"/>
      <c r="D91" s="16">
        <f>D83+D87</f>
        <v>14430993</v>
      </c>
      <c r="E91" s="16">
        <f>E83+E87+E89+E90</f>
        <v>1478339</v>
      </c>
      <c r="F91" s="16">
        <f>F83+F87+F89+F90</f>
        <v>-296353</v>
      </c>
      <c r="G91" s="16">
        <f>G83+G87+G89+G90</f>
        <v>62329</v>
      </c>
      <c r="H91" s="16" t="e">
        <f>H83+H87+H89+H90</f>
        <v>#REF!</v>
      </c>
      <c r="I91" s="16" t="e">
        <f>I83+I87+I89+I90</f>
        <v>#REF!</v>
      </c>
    </row>
    <row r="93" spans="2:9" x14ac:dyDescent="0.25">
      <c r="I93" s="17"/>
    </row>
    <row r="95" spans="2:9" x14ac:dyDescent="0.25">
      <c r="H95" s="17" t="e">
        <f>H91-'F1'!D38</f>
        <v>#REF!</v>
      </c>
      <c r="I95" s="17" t="e">
        <f>I91-'F1'!#REF!</f>
        <v>#REF!</v>
      </c>
    </row>
  </sheetData>
  <mergeCells count="11">
    <mergeCell ref="C81:C82"/>
    <mergeCell ref="D81:D82"/>
    <mergeCell ref="E81:E82"/>
    <mergeCell ref="F81:F82"/>
    <mergeCell ref="G81:G82"/>
    <mergeCell ref="G67:G68"/>
    <mergeCell ref="B67:B68"/>
    <mergeCell ref="C67:C68"/>
    <mergeCell ref="D67:D68"/>
    <mergeCell ref="E67:E68"/>
    <mergeCell ref="F67:F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F1</vt:lpstr>
      <vt:lpstr>F2</vt:lpstr>
      <vt:lpstr>F3 без разделения ДС</vt:lpstr>
      <vt:lpstr>F3</vt:lpstr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Керимбеков Арсен Айдарханович</dc:creator>
  <cp:lastModifiedBy>Марденова Ардак Каиртасовна (ffin.credit)</cp:lastModifiedBy>
  <dcterms:created xsi:type="dcterms:W3CDTF">2022-05-13T12:41:49Z</dcterms:created>
  <dcterms:modified xsi:type="dcterms:W3CDTF">2024-05-04T11:19:54Z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1-bc88714345d2_Enabled">
    <vt:lpwstr>true</vt:lpwstr>
  </property>
  <property fmtid="{D5CDD505-2E9C-101B-9397-08002B2CF9AE}" pid="3" name="MSIP_Label_defa4170-0d19-0005-0001-bc88714345d2_SetDate">
    <vt:lpwstr>2024-05-03T13:09:52Z</vt:lpwstr>
  </property>
  <property fmtid="{D5CDD505-2E9C-101B-9397-08002B2CF9AE}" pid="4" name="MSIP_Label_defa4170-0d19-0005-0001-bc88714345d2_Method">
    <vt:lpwstr>Standard</vt:lpwstr>
  </property>
  <property fmtid="{D5CDD505-2E9C-101B-9397-08002B2CF9AE}" pid="5" name="MSIP_Label_defa4170-0d19-0005-0001-bc88714345d2_Name">
    <vt:lpwstr>defa4170-0d19-0005-0001-bc88714345d2</vt:lpwstr>
  </property>
  <property fmtid="{D5CDD505-2E9C-101B-9397-08002B2CF9AE}" pid="6" name="MSIP_Label_defa4170-0d19-0005-0001-bc88714345d2_SiteId">
    <vt:lpwstr>7470e6aa-7ba3-459b-b601-e987fc0a153a</vt:lpwstr>
  </property>
  <property fmtid="{D5CDD505-2E9C-101B-9397-08002B2CF9AE}" pid="7" name="MSIP_Label_defa4170-0d19-0005-0001-bc88714345d2_ActionId">
    <vt:lpwstr>ee7b5dcc-552f-4cff-8f72-93e1f1c9d0c0</vt:lpwstr>
  </property>
  <property fmtid="{D5CDD505-2E9C-101B-9397-08002B2CF9AE}" pid="8" name="MSIP_Label_defa4170-0d19-0005-0001-bc88714345d2_ContentBits">
    <vt:lpwstr>0</vt:lpwstr>
  </property>
</Properties>
</file>