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Отчеты на Касе\1 кв.2023\"/>
    </mc:Choice>
  </mc:AlternateContent>
  <bookViews>
    <workbookView xWindow="0" yWindow="0" windowWidth="19160" windowHeight="7010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3">Ф4!$A$1:$I$96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4" l="1"/>
  <c r="J83" i="4"/>
  <c r="I50" i="4"/>
  <c r="I51" i="4"/>
  <c r="B50" i="4"/>
  <c r="C50" i="4"/>
  <c r="D50" i="4"/>
  <c r="E50" i="4"/>
  <c r="F50" i="4"/>
  <c r="F83" i="4"/>
  <c r="I52" i="4"/>
  <c r="B83" i="4"/>
  <c r="I83" i="4" s="1"/>
  <c r="B48" i="4"/>
  <c r="F48" i="4"/>
  <c r="D10" i="3"/>
  <c r="D19" i="3"/>
  <c r="D14" i="3"/>
  <c r="L44" i="3"/>
  <c r="D80" i="3"/>
  <c r="E80" i="3"/>
  <c r="E14" i="3"/>
  <c r="E8" i="3" s="1"/>
  <c r="E69" i="3"/>
  <c r="E62" i="3"/>
  <c r="E28" i="3"/>
  <c r="E42" i="3"/>
  <c r="C18" i="1"/>
  <c r="D18" i="1"/>
  <c r="D21" i="1"/>
  <c r="D22" i="1"/>
  <c r="D23" i="1"/>
  <c r="D33" i="1"/>
  <c r="D31" i="1" s="1"/>
  <c r="D34" i="1" s="1"/>
  <c r="D7" i="1"/>
  <c r="C7" i="1"/>
  <c r="E60" i="3" l="1"/>
  <c r="D8" i="3"/>
  <c r="E77" i="3"/>
  <c r="D19" i="1"/>
  <c r="D28" i="1"/>
  <c r="D35" i="1" s="1"/>
  <c r="C19" i="1"/>
  <c r="C28" i="1"/>
  <c r="C32" i="1"/>
  <c r="C31" i="1" s="1"/>
  <c r="C34" i="1" s="1"/>
  <c r="C35" i="1" l="1"/>
  <c r="E13" i="2" l="1"/>
  <c r="E19" i="2" s="1"/>
  <c r="F12" i="4" l="1"/>
  <c r="B12" i="4"/>
  <c r="B46" i="4" s="1"/>
  <c r="I48" i="4"/>
  <c r="F10" i="2" l="1"/>
  <c r="F13" i="2" s="1"/>
  <c r="F19" i="2" s="1"/>
  <c r="F21" i="2" s="1"/>
  <c r="F23" i="2" s="1"/>
  <c r="F44" i="2" s="1"/>
  <c r="F14" i="4" s="1"/>
  <c r="F13" i="4" s="1"/>
  <c r="F46" i="4" s="1"/>
  <c r="E10" i="2"/>
  <c r="E21" i="2" s="1"/>
  <c r="E23" i="2" s="1"/>
  <c r="E44" i="2" s="1"/>
  <c r="F52" i="4" s="1"/>
  <c r="F51" i="4" s="1"/>
  <c r="D69" i="3"/>
  <c r="D28" i="3"/>
  <c r="D42" i="3"/>
  <c r="I12" i="4" l="1"/>
  <c r="I46" i="4"/>
  <c r="D62" i="3"/>
  <c r="D77" i="3" s="1"/>
  <c r="D60" i="3"/>
  <c r="I14" i="4"/>
  <c r="I13" i="4"/>
  <c r="I10" i="4"/>
  <c r="D26" i="3" l="1"/>
  <c r="D16" i="3" s="1"/>
  <c r="D25" i="3" s="1"/>
  <c r="E26" i="3" l="1"/>
  <c r="E16" i="3" s="1"/>
  <c r="E25" i="3" s="1"/>
</calcChain>
</file>

<file path=xl/sharedStrings.xml><?xml version="1.0" encoding="utf-8"?>
<sst xmlns="http://schemas.openxmlformats.org/spreadsheetml/2006/main" count="1055" uniqueCount="259">
  <si>
    <t>в тысячах тенге</t>
  </si>
  <si>
    <t>Активы</t>
  </si>
  <si>
    <t>1</t>
  </si>
  <si>
    <t>2</t>
  </si>
  <si>
    <t>3</t>
  </si>
  <si>
    <t>4</t>
  </si>
  <si>
    <t>-</t>
  </si>
  <si>
    <t>Запасы</t>
  </si>
  <si>
    <t>Основные средства</t>
  </si>
  <si>
    <t>Нематериальные активы</t>
  </si>
  <si>
    <t>Отложенные налоговые активы</t>
  </si>
  <si>
    <t>Отложенные налоговые обязательства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</si>
  <si>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</si>
  <si>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</si>
  <si>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</si>
  <si>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</si>
  <si>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Руководитель</t>
  </si>
  <si>
    <t>Машанло С. Г.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</si>
  <si>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</si>
  <si>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</si>
  <si>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</si>
  <si>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</si>
  <si>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</si>
  <si>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</si>
  <si>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</si>
  <si>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</si>
  <si>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</si>
  <si>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</si>
  <si>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</si>
  <si>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</si>
  <si>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</si>
  <si>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</si>
  <si>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</si>
  <si>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</si>
  <si>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</si>
  <si>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</si>
  <si>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</si>
  <si>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</si>
  <si>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</si>
  <si>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</si>
  <si>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</si>
  <si>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</si>
  <si>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</si>
  <si>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</si>
  <si>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</si>
  <si>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</si>
  <si>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</si>
  <si>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</si>
  <si>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</si>
  <si>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</si>
  <si>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</si>
  <si>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</si>
  <si>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</si>
  <si>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</si>
  <si>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</si>
  <si>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</si>
  <si>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</si>
  <si>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</si>
  <si>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</si>
  <si>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</si>
  <si>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I. Движение денежных средств от операционной деятельности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</si>
  <si>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</si>
  <si>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</si>
  <si>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</si>
  <si>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</si>
  <si>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</si>
  <si>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</si>
  <si>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</si>
  <si>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</si>
  <si>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</si>
  <si>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</si>
  <si>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</si>
  <si>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</si>
  <si>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</si>
  <si>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</si>
  <si>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</si>
  <si>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</si>
  <si>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</si>
  <si>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</si>
  <si>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</si>
  <si>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</si>
  <si>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</si>
  <si>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</si>
  <si>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</si>
  <si>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</si>
  <si>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</si>
  <si>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</si>
  <si>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</si>
  <si>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</si>
  <si>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</si>
  <si>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>ТОО "МФО "Капиталинвест""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</si>
  <si>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</si>
  <si>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</si>
  <si>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</si>
  <si>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</si>
  <si>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</si>
  <si>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</si>
  <si>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1000</t>
  </si>
  <si>
    <t>Начальное сальдо</t>
  </si>
  <si>
    <t>1030</t>
  </si>
  <si>
    <t>1050</t>
  </si>
  <si>
    <t>1110 21</t>
  </si>
  <si>
    <t>1270.23</t>
  </si>
  <si>
    <t>1284</t>
  </si>
  <si>
    <t>1430</t>
  </si>
  <si>
    <t>1610</t>
  </si>
  <si>
    <t>2010 21</t>
  </si>
  <si>
    <t>3010</t>
  </si>
  <si>
    <t>3050</t>
  </si>
  <si>
    <t>3120</t>
  </si>
  <si>
    <t>3150</t>
  </si>
  <si>
    <t>3211</t>
  </si>
  <si>
    <t>3212</t>
  </si>
  <si>
    <t>3213</t>
  </si>
  <si>
    <t>3220</t>
  </si>
  <si>
    <t>3310</t>
  </si>
  <si>
    <t>3350</t>
  </si>
  <si>
    <t>3380</t>
  </si>
  <si>
    <t>3510</t>
  </si>
  <si>
    <t>Оборот</t>
  </si>
  <si>
    <t>Конечное сальдо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</si>
  <si>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</si>
  <si>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</si>
  <si>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</si>
  <si>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</si>
  <si>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</si>
  <si>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</si>
  <si>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</si>
  <si>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</si>
  <si>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</si>
  <si>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</si>
  <si>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</si>
  <si>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</si>
  <si>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</si>
  <si>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</si>
  <si>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</si>
  <si>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</si>
  <si>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</si>
  <si>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</si>
  <si>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</si>
  <si>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</si>
  <si>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</si>
  <si>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</si>
  <si>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</si>
  <si>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</si>
  <si>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</si>
  <si>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</si>
  <si>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</si>
  <si>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</si>
  <si>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</si>
  <si>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Изменение в учетной политике</t>
  </si>
  <si>
    <t>Пересчитанное сальдо   (строка 010+/-строка 011)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</si>
  <si>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</si>
  <si>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</si>
  <si>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</si>
  <si>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</si>
  <si>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</si>
  <si>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</si>
  <si>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</si>
  <si>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</si>
  <si>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</si>
  <si>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</si>
  <si>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</si>
  <si>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</si>
  <si>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</si>
  <si>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</si>
  <si>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</si>
  <si>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</si>
  <si>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</si>
  <si>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</si>
  <si>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</si>
  <si>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 xml:space="preserve">хеджирование чистых инвестиций в зарубежные операции </t>
  </si>
  <si>
    <t>Вознаграждения работников акциями</t>
  </si>
  <si>
    <t>За три месяца, закончившихся 31 марта 2022 года</t>
  </si>
  <si>
    <t>Общий совокупный доход, всего</t>
  </si>
  <si>
    <t>Прочий совокупный доход, всего</t>
  </si>
  <si>
    <t>Операции с собственниками, всего</t>
  </si>
  <si>
    <t>Операции с собственниками всего</t>
  </si>
  <si>
    <t>Сальдо на 1 января 2022 года</t>
  </si>
  <si>
    <t>Сальдо на 31 марта 2022 года</t>
  </si>
  <si>
    <t xml:space="preserve">            погашение представленных займов</t>
  </si>
  <si>
    <t xml:space="preserve">            поступление погашенных займов</t>
  </si>
  <si>
    <t>6. Увеличение +/- уменьшение денежных средств</t>
  </si>
  <si>
    <t>3. Чистая сумма денежных средств от финансовой деятельности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</si>
  <si>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</si>
  <si>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</si>
  <si>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</si>
  <si>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Примечание</t>
  </si>
  <si>
    <t>Промежуточный сокращенный Отчет о финансовом положении</t>
  </si>
  <si>
    <t>За три месяца, закончившихся 31 марта 2022 года (не аудировано)</t>
  </si>
  <si>
    <t>Промежуточный сокращенный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</si>
  <si>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</si>
  <si>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собственном капитале</t>
  </si>
  <si>
    <t>31 марта 2023                     (не аудировано)</t>
  </si>
  <si>
    <t>31 декабря 2022                     (аудировано)</t>
  </si>
  <si>
    <t>За три месяца, закончившихся 31 марта 2023 года (не аудировано)</t>
  </si>
  <si>
    <t>ТОО "Микрофинансовая организация "Капиталинвест"" 
Промежуточная финансовая отчетность за период с 01.01.2023 г. по 31.03.2023 г.
в тыс. тенге</t>
  </si>
  <si>
    <t>за три месяца, закончившихся 31 марта 2023 года</t>
  </si>
  <si>
    <t>Наименование статьи</t>
  </si>
  <si>
    <t>Прим.</t>
  </si>
  <si>
    <t>Денежные средства и их эквиваленты, в том числе: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</si>
  <si>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</si>
  <si>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</si>
  <si>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</si>
  <si>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</si>
  <si>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Прочая дебиторская задолженность</t>
  </si>
  <si>
    <t>Текущие налоговые активы</t>
  </si>
  <si>
    <t>Прочие активы</t>
  </si>
  <si>
    <t xml:space="preserve">Итого активов </t>
  </si>
  <si>
    <t>Обязательства</t>
  </si>
  <si>
    <t>Займы</t>
  </si>
  <si>
    <t>Выпущенные долговые ценные бумаги</t>
  </si>
  <si>
    <t>Кредиторская задолженность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</si>
  <si>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</si>
  <si>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</si>
  <si>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Прочие обязательства</t>
  </si>
  <si>
    <t xml:space="preserve">Итого обязательств </t>
  </si>
  <si>
    <t>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</si>
  <si>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</si>
  <si>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</si>
  <si>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</si>
  <si>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Всего обязательства и капитал</t>
  </si>
  <si>
    <t>по состоянию на 31 марта 2023 года</t>
  </si>
  <si>
    <t>За три месяца, закончившихся 31 марта 2023 года</t>
  </si>
  <si>
    <t>Анализ счета 1000  за 1 квартал 2023 г.</t>
  </si>
  <si>
    <t>1100</t>
  </si>
  <si>
    <t>1110</t>
  </si>
  <si>
    <t>1200</t>
  </si>
  <si>
    <t>1270</t>
  </si>
  <si>
    <t>1280</t>
  </si>
  <si>
    <t>1400</t>
  </si>
  <si>
    <t>1600</t>
  </si>
  <si>
    <t>2000</t>
  </si>
  <si>
    <t>2010</t>
  </si>
  <si>
    <t>3000</t>
  </si>
  <si>
    <t>3100</t>
  </si>
  <si>
    <t>3200</t>
  </si>
  <si>
    <t>3210</t>
  </si>
  <si>
    <t>3300</t>
  </si>
  <si>
    <t>3500</t>
  </si>
  <si>
    <t>4000</t>
  </si>
  <si>
    <t>4030</t>
  </si>
  <si>
    <t>4100</t>
  </si>
  <si>
    <t>4160</t>
  </si>
  <si>
    <t xml:space="preserve">            поступления от погашения кредитов предоставленых клиентам</t>
  </si>
  <si>
    <t xml:space="preserve">            представление кредитов клиентам</t>
  </si>
  <si>
    <t xml:space="preserve">            выдача авансов поставщикам</t>
  </si>
  <si>
    <t>ОД</t>
  </si>
  <si>
    <t>%%</t>
  </si>
  <si>
    <t>Анализ счета 1000  за 1 квартал 2022 г.</t>
  </si>
  <si>
    <t xml:space="preserve">            проценты полученные по кредитам клиентов и прочие вознаграждения</t>
  </si>
  <si>
    <t xml:space="preserve">            поступления от выпуска долговых ценных бумаг</t>
  </si>
  <si>
    <t>Прибыль (убыток) за 1 квартал 2022</t>
  </si>
  <si>
    <t>Сальдо на 1 января 2023 года</t>
  </si>
  <si>
    <t>Прибыль (убыток) за 12 квартал 2023</t>
  </si>
  <si>
    <t>Сальдо на 31 марта 2023 года</t>
  </si>
  <si>
    <t>ТОО "Микрофинансовая организация "Капиталинвест"" 
Промежуточная финансовая отчетность за период с 01.01.2023 г. по 31.03.20223 г.
в тыс. тенге</t>
  </si>
  <si>
    <t>за период, закончившийся 31 марта 2023 года</t>
  </si>
  <si>
    <t>Чистая сумма созданного резерва под ожидаемые кредитные убытки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</si>
</sst>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right" indent="5"/>
    </xf>
    <xf numFmtId="0" fontId="6" fillId="0" borderId="0" xfId="1" applyFont="1"/>
    <xf numFmtId="0" fontId="1" fillId="0" borderId="1" xfId="1" applyFont="1" applyBorder="1"/>
    <xf numFmtId="0" fontId="6" fillId="0" borderId="0" xfId="1" applyNumberFormat="1" applyFont="1" applyAlignment="1">
      <alignment horizontal="left"/>
    </xf>
    <xf numFmtId="0" fontId="4" fillId="2" borderId="2" xfId="2" applyNumberFormat="1" applyFont="1" applyFill="1" applyBorder="1" applyAlignment="1">
      <alignment horizontal="left" vertical="top" wrapText="1"/>
    </xf>
    <xf numFmtId="0" fontId="4" fillId="2" borderId="13" xfId="2" applyNumberFormat="1" applyFont="1" applyFill="1" applyBorder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2" applyNumberFormat="1" applyAlignment="1">
      <alignment horizontal="left"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6" fillId="0" borderId="13" xfId="2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2" applyAlignment="1">
      <alignment vertical="top"/>
    </xf>
    <xf numFmtId="0" fontId="0" fillId="0" borderId="0" xfId="0" applyAlignment="1">
      <alignment vertical="top"/>
    </xf>
    <xf numFmtId="0" fontId="5" fillId="0" borderId="2" xfId="2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center" vertical="top" wrapText="1"/>
    </xf>
    <xf numFmtId="0" fontId="6" fillId="0" borderId="15" xfId="2" applyNumberFormat="1" applyFont="1" applyBorder="1" applyAlignment="1">
      <alignment horizontal="center" vertical="top" wrapText="1"/>
    </xf>
    <xf numFmtId="0" fontId="1" fillId="0" borderId="0" xfId="3"/>
    <xf numFmtId="0" fontId="15" fillId="2" borderId="19" xfId="3" applyNumberFormat="1" applyFont="1" applyFill="1" applyBorder="1" applyAlignment="1">
      <alignment vertical="top" wrapText="1"/>
    </xf>
    <xf numFmtId="0" fontId="15" fillId="2" borderId="20" xfId="3" applyNumberFormat="1" applyFont="1" applyFill="1" applyBorder="1" applyAlignment="1">
      <alignment vertical="top"/>
    </xf>
    <xf numFmtId="0" fontId="15" fillId="2" borderId="20" xfId="3" applyNumberFormat="1" applyFont="1" applyFill="1" applyBorder="1" applyAlignment="1">
      <alignment vertical="top" wrapText="1"/>
    </xf>
    <xf numFmtId="4" fontId="15" fillId="2" borderId="20" xfId="3" applyNumberFormat="1" applyFont="1" applyFill="1" applyBorder="1" applyAlignment="1">
      <alignment horizontal="right" vertical="top" wrapText="1"/>
    </xf>
    <xf numFmtId="0" fontId="15" fillId="2" borderId="20" xfId="3" applyNumberFormat="1" applyFont="1" applyFill="1" applyBorder="1" applyAlignment="1">
      <alignment horizontal="right" vertical="top" wrapText="1"/>
    </xf>
    <xf numFmtId="0" fontId="10" fillId="0" borderId="20" xfId="3" applyNumberFormat="1" applyFont="1" applyBorder="1" applyAlignment="1">
      <alignment vertical="top" indent="2"/>
    </xf>
    <xf numFmtId="0" fontId="10" fillId="0" borderId="20" xfId="3" applyNumberFormat="1" applyFont="1" applyBorder="1" applyAlignment="1">
      <alignment vertical="top"/>
    </xf>
    <xf numFmtId="4" fontId="10" fillId="0" borderId="20" xfId="3" applyNumberFormat="1" applyFont="1" applyBorder="1" applyAlignment="1">
      <alignment horizontal="right" vertical="top" wrapText="1"/>
    </xf>
    <xf numFmtId="0" fontId="10" fillId="0" borderId="20" xfId="3" applyNumberFormat="1" applyFont="1" applyBorder="1" applyAlignment="1">
      <alignment horizontal="right" vertical="top" wrapText="1"/>
    </xf>
    <xf numFmtId="0" fontId="1" fillId="0" borderId="0" xfId="3" applyAlignment="1">
      <alignment vertical="top"/>
    </xf>
    <xf numFmtId="0" fontId="1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3" applyNumberFormat="1" applyFont="1" applyAlignment="1">
      <alignment vertical="top"/>
    </xf>
    <xf numFmtId="0" fontId="8" fillId="0" borderId="0" xfId="3" applyFont="1"/>
    <xf numFmtId="0" fontId="1" fillId="0" borderId="1" xfId="3" applyFont="1" applyBorder="1"/>
    <xf numFmtId="0" fontId="16" fillId="0" borderId="0" xfId="3" applyNumberFormat="1" applyFont="1" applyAlignment="1">
      <alignment horizontal="center" vertical="top"/>
    </xf>
    <xf numFmtId="0" fontId="8" fillId="0" borderId="0" xfId="3" applyNumberFormat="1" applyFont="1" applyAlignment="1">
      <alignment horizontal="left"/>
    </xf>
    <xf numFmtId="164" fontId="1" fillId="0" borderId="0" xfId="3" applyNumberFormat="1" applyAlignment="1">
      <alignment vertical="top"/>
    </xf>
    <xf numFmtId="0" fontId="13" fillId="0" borderId="0" xfId="3" applyNumberFormat="1" applyFont="1" applyAlignment="1"/>
    <xf numFmtId="0" fontId="1" fillId="0" borderId="0" xfId="3" applyAlignment="1"/>
    <xf numFmtId="0" fontId="14" fillId="0" borderId="0" xfId="3" applyNumberFormat="1" applyFont="1" applyAlignment="1"/>
    <xf numFmtId="0" fontId="1" fillId="0" borderId="0" xfId="4"/>
    <xf numFmtId="0" fontId="1" fillId="0" borderId="0" xfId="4" applyAlignment="1">
      <alignment vertical="top" wrapText="1"/>
    </xf>
    <xf numFmtId="0" fontId="12" fillId="0" borderId="2" xfId="4" applyNumberFormat="1" applyFont="1" applyBorder="1" applyAlignment="1">
      <alignment horizontal="center" vertical="top" wrapText="1"/>
    </xf>
    <xf numFmtId="0" fontId="1" fillId="0" borderId="2" xfId="4" applyNumberFormat="1" applyFont="1" applyBorder="1" applyAlignment="1">
      <alignment horizontal="center" vertical="top" wrapText="1"/>
    </xf>
    <xf numFmtId="0" fontId="8" fillId="0" borderId="0" xfId="4" applyFont="1"/>
    <xf numFmtId="0" fontId="1" fillId="0" borderId="1" xfId="4" applyFont="1" applyBorder="1"/>
    <xf numFmtId="0" fontId="16" fillId="0" borderId="0" xfId="4" applyNumberFormat="1" applyFont="1" applyAlignment="1">
      <alignment horizontal="center" vertical="top"/>
    </xf>
    <xf numFmtId="0" fontId="8" fillId="0" borderId="0" xfId="4" applyNumberFormat="1" applyFont="1" applyAlignment="1">
      <alignment horizontal="left"/>
    </xf>
    <xf numFmtId="0" fontId="16" fillId="0" borderId="0" xfId="3" applyNumberFormat="1" applyFont="1" applyAlignment="1">
      <alignment horizontal="center" vertical="top"/>
    </xf>
    <xf numFmtId="0" fontId="8" fillId="2" borderId="1" xfId="4" applyNumberFormat="1" applyFont="1" applyFill="1" applyBorder="1" applyAlignment="1">
      <alignment wrapText="1"/>
    </xf>
    <xf numFmtId="0" fontId="8" fillId="2" borderId="1" xfId="4" applyNumberFormat="1" applyFont="1" applyFill="1" applyBorder="1" applyAlignment="1"/>
    <xf numFmtId="0" fontId="16" fillId="0" borderId="0" xfId="4" applyNumberFormat="1" applyFont="1" applyAlignment="1">
      <alignment vertical="top"/>
    </xf>
    <xf numFmtId="0" fontId="1" fillId="0" borderId="0" xfId="4" applyBorder="1"/>
    <xf numFmtId="0" fontId="0" fillId="0" borderId="0" xfId="0" applyBorder="1" applyAlignment="1">
      <alignment vertical="top" wrapText="1"/>
    </xf>
    <xf numFmtId="0" fontId="5" fillId="0" borderId="13" xfId="2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/>
    <xf numFmtId="0" fontId="13" fillId="0" borderId="8" xfId="2" applyNumberFormat="1" applyFont="1" applyBorder="1" applyAlignment="1">
      <alignment horizontal="centerContinuous" vertical="top" wrapText="1"/>
    </xf>
    <xf numFmtId="0" fontId="13" fillId="0" borderId="9" xfId="2" applyNumberFormat="1" applyFont="1" applyBorder="1" applyAlignment="1">
      <alignment horizontal="centerContinuous" vertical="top" wrapText="1"/>
    </xf>
    <xf numFmtId="0" fontId="13" fillId="0" borderId="10" xfId="2" applyNumberFormat="1" applyFont="1" applyBorder="1" applyAlignment="1">
      <alignment horizontal="centerContinuous" vertical="top" wrapText="1"/>
    </xf>
    <xf numFmtId="0" fontId="6" fillId="0" borderId="11" xfId="2" applyNumberFormat="1" applyFont="1" applyBorder="1" applyAlignment="1">
      <alignment horizontal="center" vertical="top" wrapText="1"/>
    </xf>
    <xf numFmtId="14" fontId="6" fillId="0" borderId="2" xfId="1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vertical="top" wrapText="1"/>
    </xf>
    <xf numFmtId="0" fontId="6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center" wrapText="1"/>
    </xf>
    <xf numFmtId="0" fontId="6" fillId="0" borderId="2" xfId="4" applyNumberFormat="1" applyFont="1" applyBorder="1" applyAlignment="1">
      <alignment horizontal="left" vertical="center" wrapText="1"/>
    </xf>
    <xf numFmtId="0" fontId="4" fillId="0" borderId="2" xfId="4" applyNumberFormat="1" applyFont="1" applyBorder="1" applyAlignment="1">
      <alignment horizontal="left" vertical="top" wrapText="1"/>
    </xf>
    <xf numFmtId="0" fontId="4" fillId="0" borderId="2" xfId="4" applyNumberFormat="1" applyFont="1" applyBorder="1" applyAlignment="1">
      <alignment horizontal="left" vertical="center" wrapText="1"/>
    </xf>
    <xf numFmtId="0" fontId="12" fillId="0" borderId="2" xfId="4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wrapText="1"/>
    </xf>
    <xf numFmtId="0" fontId="16" fillId="0" borderId="0" xfId="3" applyNumberFormat="1" applyFont="1" applyBorder="1" applyAlignment="1">
      <alignment vertical="top"/>
    </xf>
    <xf numFmtId="0" fontId="1" fillId="0" borderId="0" xfId="3" applyBorder="1"/>
    <xf numFmtId="0" fontId="16" fillId="0" borderId="0" xfId="3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4" fillId="0" borderId="0" xfId="1" applyNumberFormat="1" applyFont="1" applyAlignment="1">
      <alignment horizontal="center"/>
    </xf>
    <xf numFmtId="0" fontId="6" fillId="2" borderId="0" xfId="1" applyNumberFormat="1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center"/>
    </xf>
    <xf numFmtId="0" fontId="4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Alignment="1">
      <alignment horizontal="center" vertical="top"/>
    </xf>
    <xf numFmtId="0" fontId="5" fillId="0" borderId="12" xfId="2" applyNumberFormat="1" applyFont="1" applyBorder="1" applyAlignment="1">
      <alignment horizontal="center" vertical="top" wrapText="1"/>
    </xf>
    <xf numFmtId="0" fontId="6" fillId="0" borderId="12" xfId="2" applyNumberFormat="1" applyFont="1" applyBorder="1" applyAlignment="1">
      <alignment horizontal="left" vertical="top" wrapText="1"/>
    </xf>
    <xf numFmtId="0" fontId="6" fillId="0" borderId="12" xfId="2" applyNumberFormat="1" applyFont="1" applyBorder="1" applyAlignment="1">
      <alignment vertical="top" wrapText="1"/>
    </xf>
    <xf numFmtId="0" fontId="4" fillId="0" borderId="0" xfId="2" applyNumberFormat="1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wrapText="1"/>
    </xf>
    <xf numFmtId="0" fontId="16" fillId="0" borderId="22" xfId="3" applyNumberFormat="1" applyFont="1" applyBorder="1" applyAlignment="1">
      <alignment horizontal="center" vertical="top"/>
    </xf>
    <xf numFmtId="0" fontId="6" fillId="0" borderId="14" xfId="2" applyNumberFormat="1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left" vertical="top" wrapText="1"/>
    </xf>
    <xf numFmtId="0" fontId="10" fillId="0" borderId="0" xfId="3" applyNumberFormat="1" applyFont="1" applyAlignment="1">
      <alignment horizontal="center" vertical="top" wrapText="1"/>
    </xf>
    <xf numFmtId="0" fontId="10" fillId="0" borderId="17" xfId="3" applyNumberFormat="1" applyFont="1" applyBorder="1" applyAlignment="1">
      <alignment horizontal="center" vertical="top" wrapText="1"/>
    </xf>
    <xf numFmtId="0" fontId="13" fillId="0" borderId="7" xfId="3" applyNumberFormat="1" applyFont="1" applyBorder="1" applyAlignment="1">
      <alignment horizontal="center" vertical="top" wrapText="1"/>
    </xf>
    <xf numFmtId="0" fontId="12" fillId="0" borderId="7" xfId="3" applyNumberFormat="1" applyFont="1" applyBorder="1" applyAlignment="1">
      <alignment horizontal="center" vertical="top" wrapText="1"/>
    </xf>
    <xf numFmtId="0" fontId="6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/>
    </xf>
    <xf numFmtId="0" fontId="4" fillId="0" borderId="3" xfId="3" applyNumberFormat="1" applyFont="1" applyBorder="1" applyAlignment="1">
      <alignment horizontal="left" vertical="top" wrapText="1"/>
    </xf>
    <xf numFmtId="0" fontId="10" fillId="0" borderId="3" xfId="3" applyNumberFormat="1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left" vertical="top"/>
    </xf>
    <xf numFmtId="0" fontId="10" fillId="0" borderId="0" xfId="3" applyNumberFormat="1" applyFont="1" applyAlignment="1">
      <alignment horizontal="center" vertical="top"/>
    </xf>
    <xf numFmtId="0" fontId="10" fillId="0" borderId="17" xfId="3" applyNumberFormat="1" applyFont="1" applyBorder="1" applyAlignment="1">
      <alignment horizontal="center" vertical="top"/>
    </xf>
    <xf numFmtId="0" fontId="4" fillId="0" borderId="0" xfId="3" applyNumberFormat="1" applyFont="1" applyAlignment="1">
      <alignment horizontal="center" vertical="top"/>
    </xf>
    <xf numFmtId="0" fontId="3" fillId="0" borderId="0" xfId="3" applyNumberFormat="1" applyFont="1" applyAlignment="1">
      <alignment horizontal="center" vertical="top"/>
    </xf>
    <xf numFmtId="0" fontId="4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/>
    </xf>
    <xf numFmtId="0" fontId="4" fillId="0" borderId="4" xfId="3" applyNumberFormat="1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left" vertical="center"/>
    </xf>
    <xf numFmtId="0" fontId="10" fillId="0" borderId="0" xfId="3" applyNumberFormat="1" applyFont="1" applyAlignment="1">
      <alignment horizontal="center" vertical="center"/>
    </xf>
    <xf numFmtId="0" fontId="10" fillId="0" borderId="17" xfId="3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left" vertical="center"/>
    </xf>
    <xf numFmtId="0" fontId="10" fillId="0" borderId="4" xfId="3" applyFont="1" applyBorder="1" applyAlignment="1">
      <alignment vertical="top" wrapText="1"/>
    </xf>
    <xf numFmtId="0" fontId="10" fillId="0" borderId="4" xfId="3" applyNumberFormat="1" applyFont="1" applyBorder="1" applyAlignment="1">
      <alignment vertical="top" wrapText="1"/>
    </xf>
    <xf numFmtId="0" fontId="10" fillId="0" borderId="18" xfId="3" applyFont="1" applyBorder="1" applyAlignment="1">
      <alignment vertical="top" wrapText="1"/>
    </xf>
    <xf numFmtId="0" fontId="8" fillId="2" borderId="1" xfId="3" applyNumberFormat="1" applyFont="1" applyFill="1" applyBorder="1" applyAlignment="1">
      <alignment horizontal="left" wrapText="1"/>
    </xf>
    <xf numFmtId="0" fontId="16" fillId="0" borderId="0" xfId="3" applyNumberFormat="1" applyFont="1" applyAlignment="1">
      <alignment horizontal="center" vertical="top"/>
    </xf>
    <xf numFmtId="0" fontId="10" fillId="0" borderId="6" xfId="3" applyNumberFormat="1" applyFont="1" applyBorder="1" applyAlignment="1">
      <alignment horizontal="left" vertical="center"/>
    </xf>
    <xf numFmtId="0" fontId="10" fillId="0" borderId="4" xfId="3" applyNumberFormat="1" applyFont="1" applyBorder="1" applyAlignment="1">
      <alignment horizontal="left" vertical="center" wrapText="1"/>
    </xf>
    <xf numFmtId="0" fontId="10" fillId="0" borderId="18" xfId="3" applyNumberFormat="1" applyFont="1" applyBorder="1" applyAlignment="1">
      <alignment horizontal="left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21" xfId="3" applyNumberFormat="1" applyFont="1" applyBorder="1" applyAlignment="1">
      <alignment horizontal="center" vertical="center" wrapText="1"/>
    </xf>
    <xf numFmtId="0" fontId="4" fillId="0" borderId="4" xfId="3" applyNumberFormat="1" applyFont="1" applyBorder="1" applyAlignment="1">
      <alignment horizontal="left" vertical="center" wrapText="1"/>
    </xf>
    <xf numFmtId="0" fontId="4" fillId="0" borderId="6" xfId="3" applyNumberFormat="1" applyFont="1" applyBorder="1" applyAlignment="1">
      <alignment horizontal="left" vertical="center" wrapText="1"/>
    </xf>
    <xf numFmtId="0" fontId="10" fillId="0" borderId="6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top" wrapText="1"/>
    </xf>
    <xf numFmtId="0" fontId="10" fillId="0" borderId="7" xfId="3" applyNumberFormat="1" applyFont="1" applyBorder="1" applyAlignment="1">
      <alignment horizontal="center" vertical="center"/>
    </xf>
    <xf numFmtId="0" fontId="12" fillId="0" borderId="7" xfId="3" applyNumberFormat="1" applyFont="1" applyBorder="1" applyAlignment="1">
      <alignment horizontal="center" vertical="center"/>
    </xf>
    <xf numFmtId="0" fontId="10" fillId="0" borderId="4" xfId="3" applyFont="1" applyBorder="1"/>
    <xf numFmtId="0" fontId="10" fillId="0" borderId="0" xfId="3" applyNumberFormat="1" applyFont="1" applyAlignment="1">
      <alignment horizontal="center" vertical="center" wrapText="1"/>
    </xf>
    <xf numFmtId="0" fontId="10" fillId="0" borderId="17" xfId="3" applyNumberFormat="1" applyFont="1" applyBorder="1" applyAlignment="1">
      <alignment horizontal="center" vertical="center" wrapText="1"/>
    </xf>
    <xf numFmtId="0" fontId="10" fillId="0" borderId="5" xfId="3" applyNumberFormat="1" applyFont="1" applyBorder="1" applyAlignment="1">
      <alignment horizontal="left" vertical="center" wrapText="1"/>
    </xf>
    <xf numFmtId="0" fontId="4" fillId="0" borderId="6" xfId="3" applyNumberFormat="1" applyFont="1" applyBorder="1" applyAlignment="1">
      <alignment horizontal="left" vertical="center"/>
    </xf>
    <xf numFmtId="0" fontId="8" fillId="0" borderId="3" xfId="3" applyNumberFormat="1" applyFont="1" applyBorder="1" applyAlignment="1">
      <alignment horizontal="left" vertical="center"/>
    </xf>
    <xf numFmtId="0" fontId="4" fillId="0" borderId="3" xfId="3" applyNumberFormat="1" applyFont="1" applyBorder="1" applyAlignment="1">
      <alignment horizontal="left" vertical="center"/>
    </xf>
    <xf numFmtId="0" fontId="10" fillId="0" borderId="3" xfId="3" applyNumberFormat="1" applyFont="1" applyBorder="1" applyAlignment="1">
      <alignment horizontal="left" vertical="center"/>
    </xf>
    <xf numFmtId="0" fontId="13" fillId="0" borderId="0" xfId="4" applyFont="1" applyAlignment="1">
      <alignment horizontal="left" vertical="top" wrapText="1"/>
    </xf>
    <xf numFmtId="0" fontId="11" fillId="0" borderId="2" xfId="4" applyNumberFormat="1" applyFont="1" applyBorder="1" applyAlignment="1">
      <alignment horizontal="center" vertical="center"/>
    </xf>
    <xf numFmtId="0" fontId="1" fillId="0" borderId="1" xfId="4" applyNumberFormat="1" applyBorder="1" applyAlignment="1">
      <alignment horizontal="center" vertical="top" wrapText="1"/>
    </xf>
    <xf numFmtId="0" fontId="3" fillId="0" borderId="0" xfId="4" applyNumberFormat="1" applyFont="1" applyAlignment="1">
      <alignment horizontal="center" vertical="top"/>
    </xf>
    <xf numFmtId="0" fontId="9" fillId="0" borderId="0" xfId="4" applyNumberFormat="1" applyFont="1" applyAlignment="1">
      <alignment horizontal="center" vertical="top"/>
    </xf>
    <xf numFmtId="0" fontId="13" fillId="0" borderId="2" xfId="4" applyNumberFormat="1" applyFont="1" applyBorder="1" applyAlignment="1">
      <alignment horizontal="center" vertical="top" wrapText="1"/>
    </xf>
    <xf numFmtId="0" fontId="6" fillId="0" borderId="2" xfId="4" applyNumberFormat="1" applyFont="1" applyBorder="1" applyAlignment="1">
      <alignment horizontal="center" vertical="top" wrapText="1"/>
    </xf>
    <xf numFmtId="3" fontId="4" fillId="2" borderId="2" xfId="2" applyNumberFormat="1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top" wrapText="1"/>
    </xf>
    <xf numFmtId="3" fontId="23" fillId="0" borderId="2" xfId="0" applyNumberFormat="1" applyFont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vertical="top" wrapText="1"/>
    </xf>
    <xf numFmtId="0" fontId="3" fillId="0" borderId="0" xfId="1" applyNumberFormat="1" applyFont="1" applyAlignment="1"/>
    <xf numFmtId="0" fontId="6" fillId="2" borderId="1" xfId="1" applyNumberFormat="1" applyFont="1" applyFill="1" applyBorder="1" applyAlignment="1">
      <alignment wrapText="1"/>
    </xf>
    <xf numFmtId="0" fontId="7" fillId="0" borderId="0" xfId="1" applyNumberFormat="1" applyFont="1" applyAlignment="1">
      <alignment vertical="top"/>
    </xf>
    <xf numFmtId="0" fontId="6" fillId="2" borderId="1" xfId="1" applyNumberFormat="1" applyFont="1" applyFill="1" applyBorder="1" applyAlignment="1"/>
    <xf numFmtId="0" fontId="1" fillId="0" borderId="1" xfId="1" applyFont="1" applyBorder="1" applyAlignment="1">
      <alignment horizontal="center"/>
    </xf>
    <xf numFmtId="0" fontId="4" fillId="0" borderId="20" xfId="3" applyNumberFormat="1" applyFont="1" applyBorder="1" applyAlignment="1">
      <alignment vertical="top" indent="2"/>
    </xf>
    <xf numFmtId="0" fontId="4" fillId="0" borderId="20" xfId="3" applyNumberFormat="1" applyFont="1" applyBorder="1" applyAlignment="1">
      <alignment vertical="top"/>
    </xf>
    <xf numFmtId="4" fontId="4" fillId="0" borderId="20" xfId="3" applyNumberFormat="1" applyFont="1" applyBorder="1" applyAlignment="1">
      <alignment horizontal="right" vertical="top" wrapText="1"/>
    </xf>
    <xf numFmtId="0" fontId="4" fillId="0" borderId="20" xfId="3" applyNumberFormat="1" applyFont="1" applyBorder="1" applyAlignment="1">
      <alignment vertical="top" indent="4"/>
    </xf>
    <xf numFmtId="0" fontId="4" fillId="0" borderId="20" xfId="3" applyNumberFormat="1" applyFont="1" applyBorder="1" applyAlignment="1">
      <alignment horizontal="right" vertical="top" wrapText="1"/>
    </xf>
    <xf numFmtId="0" fontId="4" fillId="0" borderId="20" xfId="3" applyNumberFormat="1" applyFont="1" applyBorder="1" applyAlignment="1">
      <alignment vertical="top" indent="6"/>
    </xf>
    <xf numFmtId="0" fontId="2" fillId="0" borderId="0" xfId="3" applyNumberFormat="1" applyFont="1" applyAlignment="1">
      <alignment vertical="top"/>
    </xf>
    <xf numFmtId="0" fontId="15" fillId="2" borderId="19" xfId="3" applyNumberFormat="1" applyFont="1" applyFill="1" applyBorder="1" applyAlignment="1">
      <alignment vertical="top"/>
    </xf>
    <xf numFmtId="4" fontId="15" fillId="2" borderId="20" xfId="3" applyNumberFormat="1" applyFont="1" applyFill="1" applyBorder="1" applyAlignment="1">
      <alignment horizontal="right" vertical="top"/>
    </xf>
    <xf numFmtId="0" fontId="15" fillId="2" borderId="20" xfId="3" applyNumberFormat="1" applyFont="1" applyFill="1" applyBorder="1" applyAlignment="1">
      <alignment horizontal="right" vertical="top"/>
    </xf>
    <xf numFmtId="4" fontId="4" fillId="0" borderId="20" xfId="3" applyNumberFormat="1" applyFont="1" applyBorder="1" applyAlignment="1">
      <alignment horizontal="right" vertical="top"/>
    </xf>
    <xf numFmtId="0" fontId="4" fillId="0" borderId="20" xfId="3" applyNumberFormat="1" applyFont="1" applyBorder="1" applyAlignment="1">
      <alignment horizontal="right" vertical="top"/>
    </xf>
    <xf numFmtId="4" fontId="4" fillId="3" borderId="20" xfId="3" applyNumberFormat="1" applyFont="1" applyFill="1" applyBorder="1" applyAlignment="1">
      <alignment horizontal="right" vertical="top"/>
    </xf>
    <xf numFmtId="3" fontId="4" fillId="0" borderId="20" xfId="3" applyNumberFormat="1" applyFont="1" applyBorder="1" applyAlignment="1">
      <alignment vertical="top"/>
    </xf>
    <xf numFmtId="4" fontId="4" fillId="0" borderId="20" xfId="3" applyNumberFormat="1" applyFont="1" applyFill="1" applyBorder="1" applyAlignment="1">
      <alignment horizontal="right" vertical="top" wrapText="1"/>
    </xf>
    <xf numFmtId="0" fontId="4" fillId="0" borderId="20" xfId="3" applyNumberFormat="1" applyFont="1" applyFill="1" applyBorder="1" applyAlignment="1">
      <alignment horizontal="right" vertical="top" wrapText="1"/>
    </xf>
    <xf numFmtId="3" fontId="10" fillId="0" borderId="2" xfId="3" applyNumberFormat="1" applyFont="1" applyFill="1" applyBorder="1" applyAlignment="1">
      <alignment horizontal="right" vertical="center"/>
    </xf>
    <xf numFmtId="3" fontId="4" fillId="0" borderId="20" xfId="3" applyNumberFormat="1" applyFont="1" applyBorder="1" applyAlignment="1">
      <alignment vertical="top" indent="4"/>
    </xf>
    <xf numFmtId="0" fontId="1" fillId="0" borderId="0" xfId="3" applyFill="1" applyAlignment="1">
      <alignment vertical="top"/>
    </xf>
    <xf numFmtId="0" fontId="1" fillId="0" borderId="0" xfId="3" applyNumberFormat="1" applyFill="1" applyAlignment="1">
      <alignment horizontal="left" vertical="top"/>
    </xf>
    <xf numFmtId="0" fontId="6" fillId="0" borderId="11" xfId="2" applyNumberFormat="1" applyFont="1" applyFill="1" applyBorder="1" applyAlignment="1">
      <alignment horizontal="center" vertical="top" wrapText="1"/>
    </xf>
    <xf numFmtId="0" fontId="12" fillId="0" borderId="2" xfId="3" applyNumberFormat="1" applyFont="1" applyFill="1" applyBorder="1" applyAlignment="1">
      <alignment horizontal="center" vertical="top"/>
    </xf>
    <xf numFmtId="3" fontId="8" fillId="0" borderId="2" xfId="3" applyNumberFormat="1" applyFont="1" applyFill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/>
    </xf>
    <xf numFmtId="3" fontId="8" fillId="0" borderId="5" xfId="3" applyNumberFormat="1" applyFont="1" applyFill="1" applyBorder="1" applyAlignment="1">
      <alignment horizontal="right" vertical="top"/>
    </xf>
    <xf numFmtId="3" fontId="10" fillId="0" borderId="5" xfId="3" applyNumberFormat="1" applyFont="1" applyFill="1" applyBorder="1" applyAlignment="1">
      <alignment horizontal="right" vertical="top"/>
    </xf>
    <xf numFmtId="3" fontId="0" fillId="0" borderId="2" xfId="0" applyNumberFormat="1" applyFill="1" applyBorder="1" applyAlignment="1">
      <alignment vertical="top"/>
    </xf>
    <xf numFmtId="3" fontId="1" fillId="0" borderId="0" xfId="3" applyNumberFormat="1" applyFill="1" applyAlignment="1">
      <alignment vertical="top"/>
    </xf>
    <xf numFmtId="3" fontId="10" fillId="0" borderId="2" xfId="3" applyNumberFormat="1" applyFont="1" applyFill="1" applyBorder="1" applyAlignment="1">
      <alignment horizontal="center" vertical="top" wrapText="1"/>
    </xf>
    <xf numFmtId="3" fontId="12" fillId="0" borderId="2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0" fontId="1" fillId="0" borderId="0" xfId="3" applyFill="1"/>
    <xf numFmtId="0" fontId="0" fillId="0" borderId="0" xfId="0" applyFill="1" applyAlignment="1">
      <alignment vertical="top"/>
    </xf>
    <xf numFmtId="3" fontId="8" fillId="2" borderId="2" xfId="4" applyNumberFormat="1" applyFont="1" applyFill="1" applyBorder="1" applyAlignment="1">
      <alignment horizontal="right" vertical="top" wrapText="1"/>
    </xf>
    <xf numFmtId="3" fontId="8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vertical="top" wrapText="1"/>
    </xf>
    <xf numFmtId="3" fontId="10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vertical="center" wrapText="1"/>
    </xf>
    <xf numFmtId="3" fontId="8" fillId="0" borderId="2" xfId="4" applyNumberFormat="1" applyFont="1" applyBorder="1" applyAlignment="1">
      <alignment vertical="center" wrapText="1"/>
    </xf>
    <xf numFmtId="3" fontId="10" fillId="2" borderId="2" xfId="4" applyNumberFormat="1" applyFont="1" applyFill="1" applyBorder="1" applyAlignment="1">
      <alignment horizontal="right" vertical="center"/>
    </xf>
    <xf numFmtId="3" fontId="10" fillId="2" borderId="2" xfId="4" applyNumberFormat="1" applyFont="1" applyFill="1" applyBorder="1" applyAlignment="1">
      <alignment vertical="center"/>
    </xf>
    <xf numFmtId="3" fontId="8" fillId="0" borderId="2" xfId="4" applyNumberFormat="1" applyFont="1" applyBorder="1" applyAlignment="1">
      <alignment vertical="center"/>
    </xf>
    <xf numFmtId="3" fontId="8" fillId="0" borderId="2" xfId="4" applyNumberFormat="1" applyFont="1" applyBorder="1" applyAlignment="1">
      <alignment horizontal="right" vertical="center"/>
    </xf>
    <xf numFmtId="3" fontId="10" fillId="0" borderId="2" xfId="4" applyNumberFormat="1" applyFont="1" applyBorder="1" applyAlignment="1">
      <alignment horizontal="center" vertical="top" wrapText="1"/>
    </xf>
    <xf numFmtId="3" fontId="10" fillId="0" borderId="2" xfId="4" applyNumberFormat="1" applyFont="1" applyBorder="1" applyAlignment="1">
      <alignment horizontal="center" vertical="center" wrapText="1"/>
    </xf>
    <xf numFmtId="3" fontId="10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3" fontId="1" fillId="0" borderId="2" xfId="4" applyNumberFormat="1" applyFont="1" applyBorder="1" applyAlignment="1">
      <alignment horizontal="center"/>
    </xf>
    <xf numFmtId="3" fontId="8" fillId="0" borderId="2" xfId="4" applyNumberFormat="1" applyFont="1" applyBorder="1" applyAlignment="1">
      <alignment horizontal="right" vertical="center" wrapText="1"/>
    </xf>
    <xf numFmtId="3" fontId="8" fillId="2" borderId="2" xfId="4" applyNumberFormat="1" applyFont="1" applyFill="1" applyBorder="1" applyAlignment="1">
      <alignment vertical="center"/>
    </xf>
    <xf numFmtId="3" fontId="6" fillId="0" borderId="2" xfId="2" applyNumberFormat="1" applyFont="1" applyBorder="1" applyAlignment="1">
      <alignment horizontal="left" vertical="top" wrapText="1"/>
    </xf>
    <xf numFmtId="3" fontId="6" fillId="0" borderId="13" xfId="2" applyNumberFormat="1" applyFont="1" applyBorder="1" applyAlignment="1">
      <alignment horizontal="left" vertical="top" wrapText="1"/>
    </xf>
    <xf numFmtId="3" fontId="4" fillId="2" borderId="13" xfId="2" applyNumberFormat="1" applyFont="1" applyFill="1" applyBorder="1" applyAlignment="1">
      <alignment horizontal="left" vertical="top" wrapText="1"/>
    </xf>
    <xf numFmtId="3" fontId="10" fillId="0" borderId="20" xfId="2" applyNumberFormat="1" applyFont="1" applyBorder="1" applyAlignment="1">
      <alignment horizontal="left" vertical="top" wrapText="1"/>
    </xf>
    <xf numFmtId="3" fontId="4" fillId="0" borderId="2" xfId="2" applyNumberFormat="1" applyFont="1" applyBorder="1" applyAlignment="1">
      <alignment horizontal="left" vertical="top" wrapText="1"/>
    </xf>
    <xf numFmtId="3" fontId="4" fillId="0" borderId="13" xfId="2" applyNumberFormat="1" applyFont="1" applyBorder="1" applyAlignment="1">
      <alignment horizontal="left" vertical="top" wrapText="1"/>
    </xf>
    <xf numFmtId="3" fontId="6" fillId="0" borderId="15" xfId="2" applyNumberFormat="1" applyFont="1" applyBorder="1" applyAlignment="1">
      <alignment horizontal="left" vertical="top" wrapText="1"/>
    </xf>
    <xf numFmtId="3" fontId="6" fillId="0" borderId="16" xfId="2" applyNumberFormat="1" applyFont="1" applyBorder="1" applyAlignment="1">
      <alignment horizontal="left" vertical="top" wrapText="1"/>
    </xf>
    <xf numFmtId="3" fontId="1" fillId="0" borderId="0" xfId="4" applyNumberFormat="1"/>
    <xf numFmtId="3" fontId="20" fillId="0" borderId="23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4" borderId="0" xfId="0" applyNumberFormat="1" applyFont="1" applyFill="1" applyAlignment="1">
      <alignment horizontal="right" vertical="center" wrapText="1"/>
    </xf>
    <xf numFmtId="3" fontId="21" fillId="4" borderId="23" xfId="0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_Лист1" xfId="1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4" zoomScaleNormal="100" workbookViewId="0">
      <selection activeCell="C34" sqref="C34"/>
    </sheetView>
  </sheetViews>
  <sheetFormatPr defaultRowHeight="14.5" x14ac:dyDescent="0.35"/>
  <cols>
    <col min="1" max="1" width="41.453125" customWidth="1"/>
    <col min="3" max="4" width="18.26953125" customWidth="1"/>
    <col min="6" max="6" width="11.81640625" customWidth="1"/>
    <col min="7" max="7" width="16.6328125" customWidth="1"/>
    <col min="8" max="8" width="16.81640625" customWidth="1"/>
    <col min="10" max="10" width="27.08984375" customWidth="1"/>
  </cols>
  <sheetData>
    <row r="1" spans="1:10" ht="36.5" customHeight="1" x14ac:dyDescent="0.35">
      <c r="A1" s="81" t="s">
        <v>196</v>
      </c>
      <c r="B1" s="81"/>
      <c r="C1" s="81"/>
      <c r="D1" s="81"/>
      <c r="E1" s="161"/>
      <c r="F1" s="161"/>
      <c r="G1" s="161"/>
      <c r="H1" s="161"/>
      <c r="I1" s="1"/>
      <c r="J1" s="1"/>
    </row>
    <row r="2" spans="1:10" x14ac:dyDescent="0.35">
      <c r="A2" s="82" t="s">
        <v>188</v>
      </c>
      <c r="B2" s="82"/>
      <c r="C2" s="82"/>
      <c r="D2" s="82"/>
      <c r="E2" s="162"/>
      <c r="F2" s="162"/>
      <c r="G2" s="162"/>
      <c r="H2" s="162"/>
      <c r="I2" s="1"/>
      <c r="J2" s="1"/>
    </row>
    <row r="3" spans="1:10" x14ac:dyDescent="0.35">
      <c r="A3" s="80" t="s">
        <v>222</v>
      </c>
      <c r="B3" s="80"/>
      <c r="C3" s="80"/>
      <c r="D3" s="80"/>
      <c r="E3" s="57"/>
      <c r="F3" s="57"/>
      <c r="G3" s="57"/>
      <c r="H3" s="57"/>
      <c r="I3" s="1"/>
      <c r="J3" s="1"/>
    </row>
    <row r="4" spans="1:10" ht="15" thickBot="1" x14ac:dyDescent="0.4">
      <c r="A4" s="1"/>
      <c r="B4" s="1"/>
      <c r="C4" s="1"/>
      <c r="D4" s="2" t="s">
        <v>0</v>
      </c>
      <c r="E4" s="1"/>
      <c r="F4" s="1"/>
      <c r="G4" s="1"/>
      <c r="I4" s="1"/>
      <c r="J4" s="1"/>
    </row>
    <row r="5" spans="1:10" ht="23" x14ac:dyDescent="0.35">
      <c r="A5" s="147" t="s">
        <v>198</v>
      </c>
      <c r="B5" s="148" t="s">
        <v>199</v>
      </c>
      <c r="C5" s="62" t="s">
        <v>193</v>
      </c>
      <c r="D5" s="62" t="s">
        <v>194</v>
      </c>
      <c r="G5" s="232">
        <v>1270</v>
      </c>
    </row>
    <row r="6" spans="1:10" x14ac:dyDescent="0.35">
      <c r="A6" s="147" t="s">
        <v>1</v>
      </c>
      <c r="B6" s="149"/>
      <c r="C6" s="150"/>
      <c r="D6" s="150"/>
      <c r="G6" s="233">
        <v>437</v>
      </c>
    </row>
    <row r="7" spans="1:10" ht="28" x14ac:dyDescent="0.35">
      <c r="A7" s="151" t="s">
        <v>200</v>
      </c>
      <c r="B7" s="149">
        <v>4</v>
      </c>
      <c r="C7" s="152">
        <f>SUM(C8:C9)</f>
        <v>17496</v>
      </c>
      <c r="D7" s="152">
        <f>SUM(D8:D9)</f>
        <v>36086</v>
      </c>
      <c r="G7" s="233" t="s">
        <v>6</v>
      </c>
    </row>
    <row r="8" spans="1:10" ht="28" x14ac:dyDescent="0.35">
      <c r="A8" s="151" t="s">
        <v>201</v>
      </c>
      <c r="B8" s="149"/>
      <c r="C8" s="153">
        <v>1995</v>
      </c>
      <c r="D8" s="153">
        <v>2223</v>
      </c>
      <c r="G8" s="234">
        <v>4085</v>
      </c>
    </row>
    <row r="9" spans="1:10" ht="15" thickBot="1" x14ac:dyDescent="0.4">
      <c r="A9" s="151" t="s">
        <v>202</v>
      </c>
      <c r="B9" s="149"/>
      <c r="C9" s="153">
        <v>15501</v>
      </c>
      <c r="D9" s="153">
        <v>33863</v>
      </c>
      <c r="G9" s="235">
        <v>10339</v>
      </c>
    </row>
    <row r="10" spans="1:10" x14ac:dyDescent="0.35">
      <c r="A10" s="154" t="s">
        <v>203</v>
      </c>
      <c r="B10" s="149">
        <v>5</v>
      </c>
      <c r="C10" s="155">
        <v>619576</v>
      </c>
      <c r="D10" s="155">
        <v>517485</v>
      </c>
      <c r="G10" s="236">
        <v>-16131</v>
      </c>
    </row>
    <row r="11" spans="1:10" ht="28" x14ac:dyDescent="0.35">
      <c r="A11" s="154" t="s">
        <v>204</v>
      </c>
      <c r="B11" s="149"/>
      <c r="C11" s="156">
        <v>21</v>
      </c>
      <c r="D11" s="156">
        <v>114</v>
      </c>
    </row>
    <row r="12" spans="1:10" x14ac:dyDescent="0.35">
      <c r="A12" s="154" t="s">
        <v>205</v>
      </c>
      <c r="B12" s="149"/>
      <c r="C12" s="155"/>
      <c r="D12" s="155"/>
    </row>
    <row r="13" spans="1:10" x14ac:dyDescent="0.35">
      <c r="A13" s="154" t="s">
        <v>8</v>
      </c>
      <c r="B13" s="149">
        <v>6</v>
      </c>
      <c r="C13" s="155">
        <v>1087</v>
      </c>
      <c r="D13" s="155">
        <v>1191</v>
      </c>
    </row>
    <row r="14" spans="1:10" x14ac:dyDescent="0.35">
      <c r="A14" s="154" t="s">
        <v>9</v>
      </c>
      <c r="B14" s="149"/>
      <c r="C14" s="156">
        <v>154</v>
      </c>
      <c r="D14" s="156">
        <v>165</v>
      </c>
    </row>
    <row r="15" spans="1:10" x14ac:dyDescent="0.35">
      <c r="A15" s="154" t="s">
        <v>7</v>
      </c>
      <c r="B15" s="149"/>
      <c r="C15" s="156">
        <v>95</v>
      </c>
      <c r="D15" s="156">
        <v>51</v>
      </c>
    </row>
    <row r="16" spans="1:10" x14ac:dyDescent="0.35">
      <c r="A16" s="154" t="s">
        <v>206</v>
      </c>
      <c r="B16" s="149"/>
      <c r="C16" s="156">
        <v>887</v>
      </c>
      <c r="D16" s="156">
        <v>856</v>
      </c>
    </row>
    <row r="17" spans="1:4" x14ac:dyDescent="0.35">
      <c r="A17" s="154" t="s">
        <v>10</v>
      </c>
      <c r="B17" s="149"/>
      <c r="C17" s="156"/>
      <c r="D17" s="156"/>
    </row>
    <row r="18" spans="1:4" x14ac:dyDescent="0.35">
      <c r="A18" s="154" t="s">
        <v>207</v>
      </c>
      <c r="B18" s="149">
        <v>7</v>
      </c>
      <c r="C18" s="155">
        <f>1155+217</f>
        <v>1372</v>
      </c>
      <c r="D18" s="155">
        <f>418+1162</f>
        <v>1580</v>
      </c>
    </row>
    <row r="19" spans="1:4" x14ac:dyDescent="0.35">
      <c r="A19" s="147" t="s">
        <v>208</v>
      </c>
      <c r="B19" s="148"/>
      <c r="C19" s="152">
        <f>SUM(C10:C18)+C7</f>
        <v>640688</v>
      </c>
      <c r="D19" s="152">
        <f>SUM(D10:D18)+D7</f>
        <v>557528</v>
      </c>
    </row>
    <row r="20" spans="1:4" x14ac:dyDescent="0.35">
      <c r="A20" s="147" t="s">
        <v>209</v>
      </c>
      <c r="B20" s="148"/>
      <c r="C20" s="150"/>
      <c r="D20" s="150"/>
    </row>
    <row r="21" spans="1:4" x14ac:dyDescent="0.35">
      <c r="A21" s="154" t="s">
        <v>210</v>
      </c>
      <c r="B21" s="149">
        <v>8</v>
      </c>
      <c r="C21" s="155">
        <v>152732</v>
      </c>
      <c r="D21" s="155">
        <f>136956+431</f>
        <v>137387</v>
      </c>
    </row>
    <row r="22" spans="1:4" x14ac:dyDescent="0.35">
      <c r="A22" s="154" t="s">
        <v>211</v>
      </c>
      <c r="B22" s="149">
        <v>9</v>
      </c>
      <c r="C22" s="155">
        <v>73643</v>
      </c>
      <c r="D22" s="155">
        <f>30000+1300</f>
        <v>31300</v>
      </c>
    </row>
    <row r="23" spans="1:4" x14ac:dyDescent="0.35">
      <c r="A23" s="154" t="s">
        <v>212</v>
      </c>
      <c r="B23" s="149"/>
      <c r="C23" s="156">
        <v>109</v>
      </c>
      <c r="D23" s="156">
        <f>607-431</f>
        <v>176</v>
      </c>
    </row>
    <row r="24" spans="1:4" ht="28" x14ac:dyDescent="0.35">
      <c r="A24" s="154" t="s">
        <v>213</v>
      </c>
      <c r="B24" s="149"/>
      <c r="C24" s="155">
        <v>924</v>
      </c>
      <c r="D24" s="155">
        <v>924</v>
      </c>
    </row>
    <row r="25" spans="1:4" ht="28" x14ac:dyDescent="0.35">
      <c r="A25" s="154" t="s">
        <v>214</v>
      </c>
      <c r="B25" s="149">
        <v>10</v>
      </c>
      <c r="C25" s="155">
        <v>23681</v>
      </c>
      <c r="D25" s="155">
        <v>23271</v>
      </c>
    </row>
    <row r="26" spans="1:4" x14ac:dyDescent="0.35">
      <c r="A26" s="154" t="s">
        <v>11</v>
      </c>
      <c r="B26" s="149"/>
      <c r="C26" s="150">
        <v>269</v>
      </c>
      <c r="D26" s="150">
        <v>269</v>
      </c>
    </row>
    <row r="27" spans="1:4" x14ac:dyDescent="0.35">
      <c r="A27" s="154" t="s">
        <v>215</v>
      </c>
      <c r="B27" s="149"/>
      <c r="C27" s="150">
        <v>1626</v>
      </c>
      <c r="D27" s="150">
        <v>959</v>
      </c>
    </row>
    <row r="28" spans="1:4" x14ac:dyDescent="0.35">
      <c r="A28" s="147" t="s">
        <v>216</v>
      </c>
      <c r="B28" s="148"/>
      <c r="C28" s="157">
        <f>SUM(C21:C27)</f>
        <v>252984</v>
      </c>
      <c r="D28" s="157">
        <f>SUM(D21:D27)</f>
        <v>194286</v>
      </c>
    </row>
    <row r="29" spans="1:4" x14ac:dyDescent="0.35">
      <c r="A29" s="147" t="s">
        <v>217</v>
      </c>
      <c r="B29" s="148"/>
      <c r="C29" s="150"/>
      <c r="D29" s="150"/>
    </row>
    <row r="30" spans="1:4" x14ac:dyDescent="0.35">
      <c r="A30" s="154" t="s">
        <v>12</v>
      </c>
      <c r="B30" s="149">
        <v>11</v>
      </c>
      <c r="C30" s="158">
        <v>100000</v>
      </c>
      <c r="D30" s="158">
        <v>100000</v>
      </c>
    </row>
    <row r="31" spans="1:4" ht="28" x14ac:dyDescent="0.35">
      <c r="A31" s="154" t="s">
        <v>218</v>
      </c>
      <c r="B31" s="149">
        <v>11</v>
      </c>
      <c r="C31" s="159">
        <f>SUM(C32:C33)</f>
        <v>287704</v>
      </c>
      <c r="D31" s="159">
        <f>SUM(D32:D33)</f>
        <v>263242</v>
      </c>
    </row>
    <row r="32" spans="1:4" x14ac:dyDescent="0.35">
      <c r="A32" s="151" t="s">
        <v>219</v>
      </c>
      <c r="B32" s="149"/>
      <c r="C32" s="160">
        <f>D31</f>
        <v>263242</v>
      </c>
      <c r="D32" s="160">
        <v>170397</v>
      </c>
    </row>
    <row r="33" spans="1:10" x14ac:dyDescent="0.35">
      <c r="A33" s="151" t="s">
        <v>220</v>
      </c>
      <c r="B33" s="149"/>
      <c r="C33" s="153">
        <v>24462</v>
      </c>
      <c r="D33" s="153">
        <f>92704+141</f>
        <v>92845</v>
      </c>
    </row>
    <row r="34" spans="1:10" x14ac:dyDescent="0.35">
      <c r="A34" s="147" t="s">
        <v>141</v>
      </c>
      <c r="B34" s="148"/>
      <c r="C34" s="152">
        <f>C30+C31</f>
        <v>387704</v>
      </c>
      <c r="D34" s="152">
        <f>D30+D31</f>
        <v>363242</v>
      </c>
    </row>
    <row r="35" spans="1:10" x14ac:dyDescent="0.35">
      <c r="A35" s="147" t="s">
        <v>221</v>
      </c>
      <c r="B35" s="148"/>
      <c r="C35" s="152">
        <f>C34+C28</f>
        <v>640688</v>
      </c>
      <c r="D35" s="152">
        <f>D34+D28</f>
        <v>557528</v>
      </c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3" t="s">
        <v>16</v>
      </c>
      <c r="B37" s="165" t="s">
        <v>17</v>
      </c>
      <c r="C37" s="163"/>
      <c r="D37" s="4"/>
      <c r="E37" s="1"/>
      <c r="F37" s="1"/>
    </row>
    <row r="38" spans="1:10" x14ac:dyDescent="0.35">
      <c r="A38" s="1"/>
      <c r="B38" s="164" t="s">
        <v>18</v>
      </c>
      <c r="D38" s="79" t="s">
        <v>19</v>
      </c>
      <c r="E38" s="1"/>
      <c r="F38" s="1"/>
    </row>
    <row r="39" spans="1:10" x14ac:dyDescent="0.35">
      <c r="A39" s="5" t="s">
        <v>20</v>
      </c>
      <c r="B39" s="163"/>
      <c r="C39" s="163"/>
      <c r="D39" s="166"/>
      <c r="E39" s="1"/>
      <c r="F39" s="1"/>
    </row>
    <row r="40" spans="1:10" x14ac:dyDescent="0.35">
      <c r="A40" s="1"/>
      <c r="B40" s="164" t="s">
        <v>18</v>
      </c>
      <c r="D40" s="79" t="s">
        <v>19</v>
      </c>
      <c r="E40" s="1"/>
      <c r="F40" s="1"/>
    </row>
    <row r="41" spans="1:10" x14ac:dyDescent="0.35">
      <c r="A41" s="1" t="s">
        <v>21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 t="s">
        <v>22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J67" s="1"/>
    </row>
  </sheetData>
  <mergeCells count="3">
    <mergeCell ref="A2:D2"/>
    <mergeCell ref="A1:D1"/>
    <mergeCell ref="A3:D3"/>
  </mergeCells>
  <pageMargins left="0.70866141732283472" right="0.70866141732283472" top="0.86614173228346458" bottom="0.27559055118110237" header="0.19685039370078741" footer="0.19685039370078741"/>
  <pageSetup paperSize="9" scale="8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4" zoomScaleNormal="100" workbookViewId="0">
      <selection activeCell="F12" sqref="F12"/>
    </sheetView>
  </sheetViews>
  <sheetFormatPr defaultRowHeight="14.5" x14ac:dyDescent="0.35"/>
  <cols>
    <col min="1" max="1" width="11.08984375" style="14" customWidth="1"/>
    <col min="2" max="2" width="11.54296875" style="14" customWidth="1"/>
    <col min="3" max="3" width="35.08984375" style="14" customWidth="1"/>
    <col min="4" max="4" width="11.6328125" style="14" customWidth="1"/>
    <col min="5" max="6" width="17.7265625" style="12" customWidth="1"/>
    <col min="7" max="16384" width="8.7265625" style="14"/>
  </cols>
  <sheetData>
    <row r="1" spans="1:7" ht="44.5" customHeight="1" x14ac:dyDescent="0.35">
      <c r="A1" s="89" t="s">
        <v>196</v>
      </c>
      <c r="B1" s="89"/>
      <c r="C1" s="89"/>
      <c r="D1" s="89"/>
      <c r="E1" s="89"/>
      <c r="F1" s="89"/>
      <c r="G1" s="13"/>
    </row>
    <row r="2" spans="1:7" ht="20" customHeight="1" x14ac:dyDescent="0.35">
      <c r="A2" s="84" t="s">
        <v>190</v>
      </c>
      <c r="B2" s="84"/>
      <c r="C2" s="84"/>
      <c r="D2" s="84"/>
      <c r="E2" s="84"/>
      <c r="F2" s="84"/>
      <c r="G2" s="13"/>
    </row>
    <row r="3" spans="1:7" x14ac:dyDescent="0.35">
      <c r="A3" s="88" t="s">
        <v>197</v>
      </c>
      <c r="B3" s="88"/>
      <c r="C3" s="88"/>
      <c r="D3" s="88"/>
      <c r="E3" s="88"/>
      <c r="F3" s="88"/>
      <c r="G3" s="13"/>
    </row>
    <row r="4" spans="1:7" x14ac:dyDescent="0.35">
      <c r="G4" s="13"/>
    </row>
    <row r="5" spans="1:7" ht="15" thickBot="1" x14ac:dyDescent="0.4">
      <c r="A5" s="13"/>
      <c r="B5" s="13"/>
      <c r="C5" s="13"/>
      <c r="D5" s="13"/>
      <c r="E5" s="8"/>
      <c r="F5" s="9" t="s">
        <v>0</v>
      </c>
      <c r="G5" s="13"/>
    </row>
    <row r="6" spans="1:7" ht="46" x14ac:dyDescent="0.35">
      <c r="A6" s="58" t="s">
        <v>23</v>
      </c>
      <c r="B6" s="59"/>
      <c r="C6" s="60"/>
      <c r="D6" s="61" t="s">
        <v>187</v>
      </c>
      <c r="E6" s="61" t="s">
        <v>195</v>
      </c>
      <c r="F6" s="61" t="s">
        <v>189</v>
      </c>
      <c r="G6" s="13"/>
    </row>
    <row r="7" spans="1:7" ht="9.5" customHeight="1" x14ac:dyDescent="0.35">
      <c r="A7" s="85" t="s">
        <v>2</v>
      </c>
      <c r="B7" s="85"/>
      <c r="C7" s="85"/>
      <c r="D7" s="15" t="s">
        <v>3</v>
      </c>
      <c r="E7" s="15" t="s">
        <v>4</v>
      </c>
      <c r="F7" s="55" t="s">
        <v>5</v>
      </c>
      <c r="G7" s="13"/>
    </row>
    <row r="8" spans="1:7" hidden="1" x14ac:dyDescent="0.35">
      <c r="A8" s="83" t="s">
        <v>25</v>
      </c>
      <c r="B8" s="83"/>
      <c r="C8" s="83"/>
      <c r="D8" s="16"/>
      <c r="E8" s="6" t="s">
        <v>6</v>
      </c>
      <c r="F8" s="7" t="s">
        <v>6</v>
      </c>
      <c r="G8" s="13"/>
    </row>
    <row r="9" spans="1:7" hidden="1" x14ac:dyDescent="0.35">
      <c r="A9" s="83" t="s">
        <v>26</v>
      </c>
      <c r="B9" s="83"/>
      <c r="C9" s="83"/>
      <c r="D9" s="16"/>
      <c r="E9" s="6" t="s">
        <v>6</v>
      </c>
      <c r="F9" s="7" t="s">
        <v>6</v>
      </c>
      <c r="G9" s="13"/>
    </row>
    <row r="10" spans="1:7" ht="14.5" customHeight="1" x14ac:dyDescent="0.35">
      <c r="A10" s="86" t="s">
        <v>27</v>
      </c>
      <c r="B10" s="86"/>
      <c r="C10" s="86"/>
      <c r="D10" s="17"/>
      <c r="E10" s="10">
        <f>SUM(E8:E9)</f>
        <v>0</v>
      </c>
      <c r="F10" s="11">
        <f>SUM(F8:F9)</f>
        <v>0</v>
      </c>
      <c r="G10" s="13"/>
    </row>
    <row r="11" spans="1:7" x14ac:dyDescent="0.35">
      <c r="A11" s="83" t="s">
        <v>28</v>
      </c>
      <c r="B11" s="83"/>
      <c r="C11" s="83"/>
      <c r="D11" s="16">
        <v>14</v>
      </c>
      <c r="E11" s="146">
        <v>-3540</v>
      </c>
      <c r="F11" s="146">
        <v>-2060</v>
      </c>
      <c r="G11" s="13"/>
    </row>
    <row r="12" spans="1:7" x14ac:dyDescent="0.35">
      <c r="A12" s="83" t="s">
        <v>29</v>
      </c>
      <c r="B12" s="83"/>
      <c r="C12" s="83"/>
      <c r="D12" s="16">
        <v>15</v>
      </c>
      <c r="E12" s="146">
        <v>-7522</v>
      </c>
      <c r="F12" s="146">
        <v>-4069</v>
      </c>
      <c r="G12" s="13"/>
    </row>
    <row r="13" spans="1:7" x14ac:dyDescent="0.35">
      <c r="A13" s="87" t="s">
        <v>30</v>
      </c>
      <c r="B13" s="87"/>
      <c r="C13" s="87"/>
      <c r="D13" s="17"/>
      <c r="E13" s="223">
        <f>E10+E11+E12</f>
        <v>-11062</v>
      </c>
      <c r="F13" s="224">
        <f>F10+F11+F12</f>
        <v>-6129</v>
      </c>
      <c r="G13" s="13"/>
    </row>
    <row r="14" spans="1:7" x14ac:dyDescent="0.35">
      <c r="A14" s="83" t="s">
        <v>31</v>
      </c>
      <c r="B14" s="83"/>
      <c r="C14" s="83"/>
      <c r="D14" s="16">
        <v>12</v>
      </c>
      <c r="E14" s="146">
        <v>52321</v>
      </c>
      <c r="F14" s="146">
        <v>28120</v>
      </c>
      <c r="G14" s="13"/>
    </row>
    <row r="15" spans="1:7" x14ac:dyDescent="0.35">
      <c r="A15" s="83" t="s">
        <v>33</v>
      </c>
      <c r="B15" s="83"/>
      <c r="C15" s="83"/>
      <c r="D15" s="16"/>
      <c r="E15" s="146">
        <v>-7515</v>
      </c>
      <c r="F15" s="146">
        <v>-610</v>
      </c>
      <c r="G15" s="13"/>
    </row>
    <row r="16" spans="1:7" ht="14" hidden="1" customHeight="1" x14ac:dyDescent="0.35">
      <c r="A16" s="83" t="s">
        <v>34</v>
      </c>
      <c r="B16" s="83"/>
      <c r="C16" s="83"/>
      <c r="D16" s="16"/>
      <c r="E16" s="146"/>
      <c r="F16" s="225" t="s">
        <v>6</v>
      </c>
      <c r="G16" s="13"/>
    </row>
    <row r="17" spans="1:7" x14ac:dyDescent="0.35">
      <c r="A17" s="83" t="s">
        <v>35</v>
      </c>
      <c r="B17" s="83"/>
      <c r="C17" s="83"/>
      <c r="D17" s="16"/>
      <c r="E17" s="226">
        <v>167</v>
      </c>
      <c r="F17" s="225">
        <v>796</v>
      </c>
      <c r="G17" s="13"/>
    </row>
    <row r="18" spans="1:7" x14ac:dyDescent="0.35">
      <c r="A18" s="83" t="s">
        <v>258</v>
      </c>
      <c r="B18" s="83"/>
      <c r="C18" s="83"/>
      <c r="D18" s="16">
        <v>13</v>
      </c>
      <c r="E18" s="146">
        <v>-9449</v>
      </c>
      <c r="F18" s="146">
        <v>-4127</v>
      </c>
      <c r="G18" s="13"/>
    </row>
    <row r="19" spans="1:7" x14ac:dyDescent="0.35">
      <c r="A19" s="86" t="s">
        <v>36</v>
      </c>
      <c r="B19" s="86"/>
      <c r="C19" s="86"/>
      <c r="D19" s="17"/>
      <c r="E19" s="223">
        <f>SUM(E13:E18)</f>
        <v>24462</v>
      </c>
      <c r="F19" s="224">
        <f>SUM(F13:F18)</f>
        <v>18050</v>
      </c>
      <c r="G19" s="13"/>
    </row>
    <row r="20" spans="1:7" x14ac:dyDescent="0.35">
      <c r="A20" s="83" t="s">
        <v>37</v>
      </c>
      <c r="B20" s="83"/>
      <c r="C20" s="83"/>
      <c r="D20" s="16"/>
      <c r="E20" s="146" t="s">
        <v>6</v>
      </c>
      <c r="F20" s="225" t="s">
        <v>6</v>
      </c>
      <c r="G20" s="13"/>
    </row>
    <row r="21" spans="1:7" x14ac:dyDescent="0.35">
      <c r="A21" s="86" t="s">
        <v>38</v>
      </c>
      <c r="B21" s="86"/>
      <c r="C21" s="86"/>
      <c r="D21" s="17"/>
      <c r="E21" s="223">
        <f>E19</f>
        <v>24462</v>
      </c>
      <c r="F21" s="224">
        <f>F19</f>
        <v>18050</v>
      </c>
      <c r="G21" s="13"/>
    </row>
    <row r="22" spans="1:7" hidden="1" x14ac:dyDescent="0.35">
      <c r="A22" s="83" t="s">
        <v>39</v>
      </c>
      <c r="B22" s="83"/>
      <c r="C22" s="83"/>
      <c r="D22" s="16"/>
      <c r="E22" s="146" t="s">
        <v>6</v>
      </c>
      <c r="F22" s="225" t="s">
        <v>6</v>
      </c>
      <c r="G22" s="13"/>
    </row>
    <row r="23" spans="1:7" hidden="1" x14ac:dyDescent="0.35">
      <c r="A23" s="86" t="s">
        <v>40</v>
      </c>
      <c r="B23" s="86"/>
      <c r="C23" s="86"/>
      <c r="D23" s="17"/>
      <c r="E23" s="223">
        <f>E21</f>
        <v>24462</v>
      </c>
      <c r="F23" s="224">
        <f>F21</f>
        <v>18050</v>
      </c>
      <c r="G23" s="13"/>
    </row>
    <row r="24" spans="1:7" hidden="1" x14ac:dyDescent="0.35">
      <c r="A24" s="83" t="s">
        <v>41</v>
      </c>
      <c r="B24" s="83"/>
      <c r="C24" s="83"/>
      <c r="D24" s="16"/>
      <c r="E24" s="146" t="s">
        <v>6</v>
      </c>
      <c r="F24" s="225" t="s">
        <v>6</v>
      </c>
      <c r="G24" s="13"/>
    </row>
    <row r="25" spans="1:7" hidden="1" x14ac:dyDescent="0.35">
      <c r="A25" s="83" t="s">
        <v>42</v>
      </c>
      <c r="B25" s="83"/>
      <c r="C25" s="83"/>
      <c r="D25" s="16"/>
      <c r="E25" s="146" t="s">
        <v>6</v>
      </c>
      <c r="F25" s="225" t="s">
        <v>6</v>
      </c>
      <c r="G25" s="13"/>
    </row>
    <row r="26" spans="1:7" hidden="1" x14ac:dyDescent="0.35">
      <c r="A26" s="86" t="s">
        <v>43</v>
      </c>
      <c r="B26" s="86"/>
      <c r="C26" s="86"/>
      <c r="D26" s="17"/>
      <c r="E26" s="223" t="s">
        <v>6</v>
      </c>
      <c r="F26" s="224" t="s">
        <v>6</v>
      </c>
      <c r="G26" s="13"/>
    </row>
    <row r="27" spans="1:7" hidden="1" x14ac:dyDescent="0.35">
      <c r="A27" s="83" t="s">
        <v>44</v>
      </c>
      <c r="B27" s="83"/>
      <c r="C27" s="83"/>
      <c r="D27" s="16"/>
      <c r="E27" s="227" t="s">
        <v>6</v>
      </c>
      <c r="F27" s="228" t="s">
        <v>6</v>
      </c>
      <c r="G27" s="13"/>
    </row>
    <row r="28" spans="1:7" hidden="1" x14ac:dyDescent="0.35">
      <c r="A28" s="83" t="s">
        <v>45</v>
      </c>
      <c r="B28" s="83"/>
      <c r="C28" s="83"/>
      <c r="D28" s="16"/>
      <c r="E28" s="146" t="s">
        <v>6</v>
      </c>
      <c r="F28" s="225" t="s">
        <v>6</v>
      </c>
      <c r="G28" s="13"/>
    </row>
    <row r="29" spans="1:7" hidden="1" x14ac:dyDescent="0.35">
      <c r="A29" s="83" t="s">
        <v>46</v>
      </c>
      <c r="B29" s="83"/>
      <c r="C29" s="83"/>
      <c r="D29" s="16"/>
      <c r="E29" s="146" t="s">
        <v>6</v>
      </c>
      <c r="F29" s="225" t="s">
        <v>6</v>
      </c>
      <c r="G29" s="13"/>
    </row>
    <row r="30" spans="1:7" hidden="1" x14ac:dyDescent="0.35">
      <c r="A30" s="83" t="s">
        <v>47</v>
      </c>
      <c r="B30" s="83"/>
      <c r="C30" s="83"/>
      <c r="D30" s="16"/>
      <c r="E30" s="146" t="s">
        <v>6</v>
      </c>
      <c r="F30" s="225" t="s">
        <v>6</v>
      </c>
      <c r="G30" s="13"/>
    </row>
    <row r="31" spans="1:7" hidden="1" x14ac:dyDescent="0.35">
      <c r="A31" s="83" t="s">
        <v>48</v>
      </c>
      <c r="B31" s="83"/>
      <c r="C31" s="83"/>
      <c r="D31" s="16"/>
      <c r="E31" s="146" t="s">
        <v>6</v>
      </c>
      <c r="F31" s="225" t="s">
        <v>6</v>
      </c>
      <c r="G31" s="13"/>
    </row>
    <row r="32" spans="1:7" hidden="1" x14ac:dyDescent="0.35">
      <c r="A32" s="83" t="s">
        <v>49</v>
      </c>
      <c r="B32" s="83"/>
      <c r="C32" s="83"/>
      <c r="D32" s="16"/>
      <c r="E32" s="146" t="s">
        <v>6</v>
      </c>
      <c r="F32" s="225" t="s">
        <v>6</v>
      </c>
      <c r="G32" s="13"/>
    </row>
    <row r="33" spans="1:7" hidden="1" x14ac:dyDescent="0.35">
      <c r="A33" s="83" t="s">
        <v>50</v>
      </c>
      <c r="B33" s="83"/>
      <c r="C33" s="83"/>
      <c r="D33" s="16"/>
      <c r="E33" s="146" t="s">
        <v>6</v>
      </c>
      <c r="F33" s="225" t="s">
        <v>6</v>
      </c>
      <c r="G33" s="13"/>
    </row>
    <row r="34" spans="1:7" hidden="1" x14ac:dyDescent="0.35">
      <c r="A34" s="83" t="s">
        <v>51</v>
      </c>
      <c r="B34" s="83"/>
      <c r="C34" s="83"/>
      <c r="D34" s="16"/>
      <c r="E34" s="146" t="s">
        <v>6</v>
      </c>
      <c r="F34" s="225" t="s">
        <v>6</v>
      </c>
      <c r="G34" s="13"/>
    </row>
    <row r="35" spans="1:7" hidden="1" x14ac:dyDescent="0.35">
      <c r="A35" s="83" t="s">
        <v>52</v>
      </c>
      <c r="B35" s="83"/>
      <c r="C35" s="83"/>
      <c r="D35" s="16"/>
      <c r="E35" s="146" t="s">
        <v>6</v>
      </c>
      <c r="F35" s="225" t="s">
        <v>6</v>
      </c>
      <c r="G35" s="13"/>
    </row>
    <row r="36" spans="1:7" hidden="1" x14ac:dyDescent="0.35">
      <c r="A36" s="83" t="s">
        <v>53</v>
      </c>
      <c r="B36" s="83"/>
      <c r="C36" s="83"/>
      <c r="D36" s="16"/>
      <c r="E36" s="146" t="s">
        <v>6</v>
      </c>
      <c r="F36" s="225" t="s">
        <v>6</v>
      </c>
      <c r="G36" s="13"/>
    </row>
    <row r="37" spans="1:7" hidden="1" x14ac:dyDescent="0.35">
      <c r="A37" s="86" t="s">
        <v>54</v>
      </c>
      <c r="B37" s="86"/>
      <c r="C37" s="86"/>
      <c r="D37" s="17"/>
      <c r="E37" s="223" t="s">
        <v>6</v>
      </c>
      <c r="F37" s="224" t="s">
        <v>6</v>
      </c>
      <c r="G37" s="13"/>
    </row>
    <row r="38" spans="1:7" hidden="1" x14ac:dyDescent="0.35">
      <c r="A38" s="83" t="s">
        <v>55</v>
      </c>
      <c r="B38" s="83"/>
      <c r="C38" s="83"/>
      <c r="D38" s="16"/>
      <c r="E38" s="146" t="s">
        <v>6</v>
      </c>
      <c r="F38" s="225" t="s">
        <v>6</v>
      </c>
      <c r="G38" s="13"/>
    </row>
    <row r="39" spans="1:7" hidden="1" x14ac:dyDescent="0.35">
      <c r="A39" s="83" t="s">
        <v>46</v>
      </c>
      <c r="B39" s="83"/>
      <c r="C39" s="83"/>
      <c r="D39" s="16"/>
      <c r="E39" s="146" t="s">
        <v>6</v>
      </c>
      <c r="F39" s="225" t="s">
        <v>6</v>
      </c>
      <c r="G39" s="13"/>
    </row>
    <row r="40" spans="1:7" hidden="1" x14ac:dyDescent="0.35">
      <c r="A40" s="83" t="s">
        <v>56</v>
      </c>
      <c r="B40" s="83"/>
      <c r="C40" s="83"/>
      <c r="D40" s="16"/>
      <c r="E40" s="146" t="s">
        <v>6</v>
      </c>
      <c r="F40" s="225" t="s">
        <v>6</v>
      </c>
      <c r="G40" s="13"/>
    </row>
    <row r="41" spans="1:7" hidden="1" x14ac:dyDescent="0.35">
      <c r="A41" s="83" t="s">
        <v>53</v>
      </c>
      <c r="B41" s="83"/>
      <c r="C41" s="83"/>
      <c r="D41" s="16"/>
      <c r="E41" s="146" t="s">
        <v>6</v>
      </c>
      <c r="F41" s="225" t="s">
        <v>6</v>
      </c>
      <c r="G41" s="13"/>
    </row>
    <row r="42" spans="1:7" hidden="1" x14ac:dyDescent="0.35">
      <c r="A42" s="83" t="s">
        <v>57</v>
      </c>
      <c r="B42" s="83"/>
      <c r="C42" s="83"/>
      <c r="D42" s="16"/>
      <c r="E42" s="146" t="s">
        <v>6</v>
      </c>
      <c r="F42" s="225" t="s">
        <v>6</v>
      </c>
      <c r="G42" s="13"/>
    </row>
    <row r="43" spans="1:7" hidden="1" x14ac:dyDescent="0.35">
      <c r="A43" s="86" t="s">
        <v>58</v>
      </c>
      <c r="B43" s="86"/>
      <c r="C43" s="86"/>
      <c r="D43" s="17"/>
      <c r="E43" s="223" t="s">
        <v>6</v>
      </c>
      <c r="F43" s="224" t="s">
        <v>6</v>
      </c>
      <c r="G43" s="13"/>
    </row>
    <row r="44" spans="1:7" ht="15" thickBot="1" x14ac:dyDescent="0.4">
      <c r="A44" s="92" t="s">
        <v>59</v>
      </c>
      <c r="B44" s="92"/>
      <c r="C44" s="92"/>
      <c r="D44" s="18"/>
      <c r="E44" s="229">
        <f>E23</f>
        <v>24462</v>
      </c>
      <c r="F44" s="230">
        <f>F23</f>
        <v>18050</v>
      </c>
      <c r="G44" s="13"/>
    </row>
    <row r="45" spans="1:7" x14ac:dyDescent="0.35">
      <c r="A45" s="76"/>
      <c r="B45" s="76"/>
      <c r="C45" s="76"/>
      <c r="D45" s="77"/>
      <c r="E45" s="78"/>
      <c r="F45" s="78"/>
      <c r="G45" s="13"/>
    </row>
    <row r="46" spans="1:7" x14ac:dyDescent="0.35">
      <c r="A46" s="76"/>
      <c r="B46" s="76"/>
      <c r="C46" s="76"/>
      <c r="D46" s="77"/>
      <c r="E46" s="78"/>
      <c r="F46" s="78"/>
      <c r="G46" s="13"/>
    </row>
    <row r="47" spans="1:7" x14ac:dyDescent="0.35">
      <c r="A47" s="76"/>
      <c r="B47" s="76"/>
      <c r="C47" s="76"/>
      <c r="D47" s="77"/>
      <c r="E47" s="78"/>
      <c r="F47" s="78"/>
      <c r="G47" s="13"/>
    </row>
    <row r="48" spans="1:7" x14ac:dyDescent="0.35">
      <c r="A48" s="76"/>
      <c r="B48" s="76"/>
      <c r="C48" s="76"/>
      <c r="D48" s="77"/>
      <c r="E48" s="78"/>
      <c r="F48" s="78"/>
      <c r="G48" s="13"/>
    </row>
    <row r="49" spans="1:7" x14ac:dyDescent="0.35">
      <c r="A49" s="76"/>
      <c r="B49" s="76"/>
      <c r="C49" s="76"/>
      <c r="D49" s="77"/>
      <c r="E49" s="78"/>
      <c r="F49" s="78"/>
      <c r="G49" s="13"/>
    </row>
    <row r="50" spans="1:7" x14ac:dyDescent="0.35">
      <c r="A50" s="13"/>
      <c r="B50" s="13"/>
      <c r="C50" s="13"/>
      <c r="D50" s="13"/>
      <c r="E50" s="8"/>
      <c r="F50" s="8"/>
      <c r="G50" s="13"/>
    </row>
    <row r="51" spans="1:7" x14ac:dyDescent="0.25">
      <c r="A51" s="33" t="s">
        <v>16</v>
      </c>
      <c r="B51" s="19"/>
      <c r="C51" s="90" t="s">
        <v>17</v>
      </c>
      <c r="D51" s="90"/>
      <c r="E51" s="72"/>
      <c r="F51" s="34"/>
    </row>
    <row r="52" spans="1:7" x14ac:dyDescent="0.2">
      <c r="A52" s="19"/>
      <c r="B52" s="19"/>
      <c r="C52" s="91" t="s">
        <v>18</v>
      </c>
      <c r="D52" s="91"/>
      <c r="E52" s="73"/>
      <c r="F52" s="49" t="s">
        <v>19</v>
      </c>
    </row>
    <row r="53" spans="1:7" x14ac:dyDescent="0.2">
      <c r="A53" s="19"/>
      <c r="B53" s="19"/>
      <c r="C53" s="19"/>
      <c r="D53" s="19"/>
      <c r="E53" s="74"/>
      <c r="F53" s="19"/>
    </row>
    <row r="54" spans="1:7" x14ac:dyDescent="0.25">
      <c r="A54" s="36" t="s">
        <v>20</v>
      </c>
      <c r="B54" s="19"/>
      <c r="C54" s="90"/>
      <c r="D54" s="90"/>
      <c r="E54" s="72"/>
      <c r="F54" s="34"/>
    </row>
    <row r="55" spans="1:7" x14ac:dyDescent="0.2">
      <c r="A55" s="19"/>
      <c r="B55" s="19"/>
      <c r="C55" s="91" t="s">
        <v>18</v>
      </c>
      <c r="D55" s="91"/>
      <c r="E55" s="73"/>
      <c r="F55" s="49" t="s">
        <v>19</v>
      </c>
    </row>
    <row r="56" spans="1:7" x14ac:dyDescent="0.2">
      <c r="A56" s="19"/>
      <c r="B56" s="19"/>
      <c r="C56" s="49"/>
      <c r="D56" s="49"/>
      <c r="E56" s="75"/>
      <c r="F56" s="19"/>
      <c r="G56" s="49"/>
    </row>
    <row r="57" spans="1:7" x14ac:dyDescent="0.2">
      <c r="A57" s="19" t="s">
        <v>21</v>
      </c>
      <c r="B57" s="19"/>
      <c r="C57" s="19"/>
      <c r="D57" s="19"/>
      <c r="E57" s="74"/>
      <c r="F57" s="19"/>
      <c r="G57" s="19"/>
    </row>
    <row r="58" spans="1:7" x14ac:dyDescent="0.2">
      <c r="A58" s="19" t="s">
        <v>22</v>
      </c>
      <c r="B58" s="19"/>
      <c r="C58" s="19"/>
      <c r="D58" s="19"/>
      <c r="E58" s="19"/>
      <c r="F58" s="19"/>
      <c r="G58" s="19"/>
    </row>
    <row r="59" spans="1:7" x14ac:dyDescent="0.35">
      <c r="A59" s="13"/>
      <c r="B59" s="13"/>
      <c r="C59" s="13"/>
      <c r="D59" s="13"/>
      <c r="E59" s="8"/>
      <c r="F59" s="8"/>
      <c r="G59" s="13"/>
    </row>
    <row r="60" spans="1:7" x14ac:dyDescent="0.35">
      <c r="A60" s="13"/>
      <c r="B60" s="13"/>
      <c r="C60" s="13"/>
      <c r="D60" s="13"/>
      <c r="E60" s="8"/>
      <c r="F60" s="8"/>
      <c r="G60" s="13"/>
    </row>
    <row r="61" spans="1:7" x14ac:dyDescent="0.35">
      <c r="A61" s="13"/>
      <c r="B61" s="13"/>
      <c r="C61" s="13"/>
      <c r="D61" s="13"/>
      <c r="E61" s="8"/>
      <c r="F61" s="8"/>
      <c r="G61" s="13"/>
    </row>
    <row r="62" spans="1:7" x14ac:dyDescent="0.35">
      <c r="A62" s="13"/>
      <c r="B62" s="13"/>
      <c r="C62" s="13"/>
      <c r="D62" s="13"/>
      <c r="E62" s="8"/>
      <c r="F62" s="8"/>
      <c r="G62" s="13"/>
    </row>
    <row r="63" spans="1:7" x14ac:dyDescent="0.35">
      <c r="A63" s="13"/>
      <c r="B63" s="13"/>
      <c r="C63" s="13"/>
      <c r="D63" s="13"/>
      <c r="E63" s="8"/>
      <c r="F63" s="8"/>
      <c r="G63" s="13"/>
    </row>
    <row r="64" spans="1:7" x14ac:dyDescent="0.35">
      <c r="A64" s="13"/>
      <c r="B64" s="13"/>
      <c r="C64" s="13"/>
      <c r="D64" s="13"/>
      <c r="E64" s="8"/>
      <c r="F64" s="8"/>
      <c r="G64" s="13"/>
    </row>
    <row r="65" spans="1:7" x14ac:dyDescent="0.35">
      <c r="A65" s="13"/>
      <c r="B65" s="13"/>
      <c r="C65" s="13"/>
      <c r="D65" s="13"/>
      <c r="E65" s="8"/>
      <c r="F65" s="8"/>
      <c r="G65" s="13"/>
    </row>
    <row r="66" spans="1:7" x14ac:dyDescent="0.35">
      <c r="A66" s="13"/>
      <c r="B66" s="13"/>
      <c r="C66" s="13"/>
      <c r="D66" s="13"/>
      <c r="E66" s="8"/>
      <c r="F66" s="8"/>
      <c r="G66" s="13"/>
    </row>
    <row r="67" spans="1:7" x14ac:dyDescent="0.35">
      <c r="A67" s="13"/>
      <c r="B67" s="13"/>
      <c r="C67" s="13"/>
      <c r="D67" s="13"/>
      <c r="E67" s="8"/>
      <c r="F67" s="8"/>
      <c r="G67" s="13"/>
    </row>
    <row r="68" spans="1:7" x14ac:dyDescent="0.35">
      <c r="A68" s="13"/>
      <c r="B68" s="13"/>
      <c r="C68" s="13"/>
      <c r="D68" s="13"/>
      <c r="E68" s="8"/>
      <c r="F68" s="8"/>
      <c r="G68" s="13"/>
    </row>
    <row r="69" spans="1:7" x14ac:dyDescent="0.35">
      <c r="A69" s="13"/>
      <c r="B69" s="13"/>
      <c r="C69" s="13"/>
      <c r="D69" s="13"/>
      <c r="E69" s="8"/>
      <c r="F69" s="8"/>
      <c r="G69" s="13"/>
    </row>
    <row r="70" spans="1:7" x14ac:dyDescent="0.35">
      <c r="A70" s="13"/>
      <c r="B70" s="13"/>
      <c r="C70" s="13"/>
      <c r="D70" s="13"/>
      <c r="E70" s="8"/>
      <c r="F70" s="8"/>
      <c r="G70" s="13"/>
    </row>
    <row r="71" spans="1:7" x14ac:dyDescent="0.35">
      <c r="A71" s="13"/>
      <c r="B71" s="13"/>
      <c r="C71" s="13"/>
      <c r="D71" s="13"/>
      <c r="E71" s="8"/>
      <c r="F71" s="8"/>
      <c r="G71" s="13"/>
    </row>
    <row r="72" spans="1:7" x14ac:dyDescent="0.35">
      <c r="A72" s="13"/>
      <c r="B72" s="13"/>
      <c r="C72" s="13"/>
      <c r="D72" s="13"/>
      <c r="E72" s="8"/>
      <c r="F72" s="8"/>
      <c r="G72" s="13"/>
    </row>
    <row r="73" spans="1:7" x14ac:dyDescent="0.35">
      <c r="A73" s="13"/>
      <c r="B73" s="13"/>
      <c r="C73" s="13"/>
      <c r="D73" s="13"/>
      <c r="E73" s="8"/>
      <c r="F73" s="8"/>
      <c r="G73" s="13"/>
    </row>
    <row r="74" spans="1:7" x14ac:dyDescent="0.35">
      <c r="A74" s="13"/>
      <c r="B74" s="13"/>
      <c r="C74" s="13"/>
      <c r="D74" s="13"/>
      <c r="E74" s="8"/>
      <c r="F74" s="8"/>
      <c r="G74" s="13"/>
    </row>
    <row r="75" spans="1:7" x14ac:dyDescent="0.35">
      <c r="A75" s="13"/>
      <c r="B75" s="13"/>
      <c r="C75" s="13"/>
      <c r="D75" s="13"/>
      <c r="E75" s="8"/>
      <c r="F75" s="8"/>
      <c r="G75" s="13"/>
    </row>
    <row r="76" spans="1:7" x14ac:dyDescent="0.35">
      <c r="A76" s="13"/>
      <c r="B76" s="13"/>
      <c r="C76" s="13"/>
      <c r="D76" s="13"/>
      <c r="E76" s="8"/>
      <c r="F76" s="8"/>
      <c r="G76" s="13"/>
    </row>
    <row r="77" spans="1:7" x14ac:dyDescent="0.35">
      <c r="A77" s="13"/>
      <c r="B77" s="13"/>
      <c r="C77" s="13"/>
      <c r="D77" s="13"/>
      <c r="E77" s="8"/>
      <c r="F77" s="8"/>
      <c r="G77" s="13"/>
    </row>
    <row r="78" spans="1:7" x14ac:dyDescent="0.35">
      <c r="A78" s="13"/>
      <c r="B78" s="13"/>
      <c r="C78" s="13"/>
      <c r="D78" s="13"/>
      <c r="E78" s="8"/>
      <c r="F78" s="8"/>
      <c r="G78" s="13"/>
    </row>
    <row r="79" spans="1:7" x14ac:dyDescent="0.35">
      <c r="A79" s="13"/>
      <c r="B79" s="13"/>
      <c r="C79" s="13"/>
      <c r="D79" s="13"/>
      <c r="E79" s="8"/>
      <c r="F79" s="8"/>
      <c r="G79" s="13"/>
    </row>
    <row r="80" spans="1:7" x14ac:dyDescent="0.35">
      <c r="A80" s="13"/>
      <c r="B80" s="13"/>
      <c r="C80" s="13"/>
      <c r="D80" s="13"/>
      <c r="E80" s="8"/>
      <c r="F80" s="8"/>
      <c r="G80" s="13"/>
    </row>
    <row r="81" spans="1:7" x14ac:dyDescent="0.35">
      <c r="A81" s="13"/>
      <c r="B81" s="13"/>
      <c r="C81" s="13"/>
      <c r="D81" s="13"/>
      <c r="E81" s="8"/>
      <c r="F81" s="8"/>
      <c r="G81" s="13"/>
    </row>
    <row r="82" spans="1:7" x14ac:dyDescent="0.35">
      <c r="A82" s="13"/>
      <c r="B82" s="13"/>
      <c r="C82" s="13"/>
      <c r="D82" s="13"/>
      <c r="E82" s="8"/>
      <c r="F82" s="8"/>
      <c r="G82" s="13"/>
    </row>
    <row r="83" spans="1:7" x14ac:dyDescent="0.35">
      <c r="A83" s="13"/>
      <c r="B83" s="13"/>
      <c r="C83" s="13"/>
      <c r="D83" s="13"/>
      <c r="E83" s="8"/>
      <c r="F83" s="8"/>
      <c r="G83" s="13"/>
    </row>
    <row r="84" spans="1:7" x14ac:dyDescent="0.35">
      <c r="A84" s="13"/>
      <c r="B84" s="13"/>
      <c r="C84" s="13"/>
      <c r="D84" s="13"/>
      <c r="E84" s="8"/>
      <c r="F84" s="8"/>
      <c r="G84" s="13"/>
    </row>
    <row r="85" spans="1:7" x14ac:dyDescent="0.35">
      <c r="A85" s="13"/>
      <c r="B85" s="13"/>
      <c r="C85" s="13"/>
      <c r="D85" s="13"/>
      <c r="E85" s="8"/>
      <c r="F85" s="8"/>
      <c r="G85" s="13"/>
    </row>
    <row r="86" spans="1:7" x14ac:dyDescent="0.35">
      <c r="A86" s="13"/>
      <c r="B86" s="13"/>
      <c r="C86" s="13"/>
      <c r="D86" s="13"/>
      <c r="E86" s="8"/>
      <c r="F86" s="8"/>
      <c r="G86" s="13"/>
    </row>
    <row r="87" spans="1:7" x14ac:dyDescent="0.35">
      <c r="A87" s="13"/>
      <c r="B87" s="13"/>
      <c r="C87" s="13"/>
      <c r="D87" s="13"/>
      <c r="E87" s="8"/>
      <c r="F87" s="8"/>
      <c r="G87" s="13"/>
    </row>
    <row r="88" spans="1:7" x14ac:dyDescent="0.35">
      <c r="A88" s="13"/>
      <c r="B88" s="13"/>
      <c r="C88" s="13"/>
      <c r="D88" s="13"/>
      <c r="E88" s="8"/>
      <c r="F88" s="8"/>
      <c r="G88" s="13"/>
    </row>
    <row r="89" spans="1:7" x14ac:dyDescent="0.35">
      <c r="A89" s="13"/>
      <c r="B89" s="13"/>
      <c r="C89" s="13"/>
      <c r="D89" s="13"/>
      <c r="E89" s="8"/>
      <c r="F89" s="8"/>
      <c r="G89" s="13"/>
    </row>
    <row r="90" spans="1:7" x14ac:dyDescent="0.35">
      <c r="A90" s="13"/>
      <c r="B90" s="13"/>
      <c r="C90" s="13"/>
      <c r="D90" s="13"/>
      <c r="E90" s="8"/>
      <c r="F90" s="8"/>
      <c r="G90" s="13"/>
    </row>
    <row r="91" spans="1:7" x14ac:dyDescent="0.35">
      <c r="A91" s="13"/>
      <c r="B91" s="13"/>
      <c r="C91" s="13"/>
      <c r="D91" s="13"/>
      <c r="E91" s="8"/>
      <c r="F91" s="8"/>
      <c r="G91" s="13"/>
    </row>
    <row r="92" spans="1:7" x14ac:dyDescent="0.35">
      <c r="A92" s="13"/>
      <c r="B92" s="13"/>
      <c r="C92" s="13"/>
      <c r="D92" s="13"/>
      <c r="E92" s="8"/>
      <c r="F92" s="8"/>
      <c r="G92" s="13"/>
    </row>
    <row r="93" spans="1:7" x14ac:dyDescent="0.35">
      <c r="A93" s="13"/>
      <c r="B93" s="13"/>
      <c r="C93" s="13"/>
      <c r="D93" s="13"/>
      <c r="E93" s="8"/>
      <c r="F93" s="8"/>
      <c r="G93" s="13"/>
    </row>
    <row r="94" spans="1:7" x14ac:dyDescent="0.35">
      <c r="A94" s="13"/>
      <c r="B94" s="13"/>
      <c r="C94" s="13"/>
      <c r="D94" s="13"/>
      <c r="E94" s="8"/>
      <c r="F94" s="8"/>
      <c r="G94" s="13"/>
    </row>
    <row r="95" spans="1:7" x14ac:dyDescent="0.35">
      <c r="A95" s="13"/>
      <c r="B95" s="13"/>
      <c r="C95" s="13"/>
      <c r="D95" s="13"/>
      <c r="E95" s="8"/>
      <c r="F95" s="8"/>
      <c r="G95" s="13"/>
    </row>
    <row r="96" spans="1:7" x14ac:dyDescent="0.35">
      <c r="A96" s="13"/>
      <c r="B96" s="13"/>
      <c r="C96" s="13"/>
      <c r="D96" s="13"/>
      <c r="E96" s="8"/>
      <c r="F96" s="8"/>
      <c r="G96" s="13"/>
    </row>
    <row r="97" spans="1:7" x14ac:dyDescent="0.35">
      <c r="A97" s="13"/>
      <c r="B97" s="13"/>
      <c r="C97" s="13"/>
      <c r="D97" s="13"/>
      <c r="E97" s="8"/>
      <c r="F97" s="8"/>
      <c r="G97" s="13"/>
    </row>
    <row r="98" spans="1:7" x14ac:dyDescent="0.35">
      <c r="A98" s="13"/>
      <c r="B98" s="13"/>
      <c r="C98" s="13"/>
      <c r="D98" s="13"/>
      <c r="E98" s="8"/>
      <c r="F98" s="8"/>
      <c r="G98" s="13"/>
    </row>
    <row r="99" spans="1:7" x14ac:dyDescent="0.35">
      <c r="A99" s="13"/>
      <c r="B99" s="13"/>
      <c r="C99" s="13"/>
      <c r="D99" s="13"/>
      <c r="E99" s="8"/>
      <c r="F99" s="8"/>
      <c r="G99" s="13"/>
    </row>
    <row r="100" spans="1:7" x14ac:dyDescent="0.35">
      <c r="A100" s="13"/>
      <c r="B100" s="13"/>
      <c r="C100" s="13"/>
      <c r="D100" s="13"/>
      <c r="E100" s="8"/>
      <c r="F100" s="8"/>
      <c r="G100" s="13"/>
    </row>
    <row r="101" spans="1:7" x14ac:dyDescent="0.35">
      <c r="A101" s="13"/>
      <c r="B101" s="13"/>
      <c r="C101" s="13"/>
      <c r="D101" s="13"/>
      <c r="E101" s="8"/>
      <c r="F101" s="8"/>
      <c r="G101" s="13"/>
    </row>
  </sheetData>
  <mergeCells count="45">
    <mergeCell ref="A1:F1"/>
    <mergeCell ref="C51:D51"/>
    <mergeCell ref="C52:D52"/>
    <mergeCell ref="C54:D54"/>
    <mergeCell ref="C55:D55"/>
    <mergeCell ref="A39:C39"/>
    <mergeCell ref="A40:C40"/>
    <mergeCell ref="A41:C41"/>
    <mergeCell ref="A42:C42"/>
    <mergeCell ref="A43:C43"/>
    <mergeCell ref="A44:C44"/>
    <mergeCell ref="A36:C36"/>
    <mergeCell ref="A37:C37"/>
    <mergeCell ref="A28:C28"/>
    <mergeCell ref="A29:C29"/>
    <mergeCell ref="A30:C30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3:C33"/>
    <mergeCell ref="A34:C34"/>
    <mergeCell ref="A35:C35"/>
    <mergeCell ref="A31:C31"/>
    <mergeCell ref="A32:C32"/>
    <mergeCell ref="A2:F2"/>
    <mergeCell ref="A15:C15"/>
    <mergeCell ref="A7:C7"/>
    <mergeCell ref="A8:C8"/>
    <mergeCell ref="A9:C9"/>
    <mergeCell ref="A10:C10"/>
    <mergeCell ref="A11:C11"/>
    <mergeCell ref="A12:C12"/>
    <mergeCell ref="A13:C13"/>
    <mergeCell ref="A14:C14"/>
    <mergeCell ref="A3:F3"/>
  </mergeCells>
  <pageMargins left="0.70866141732283472" right="0.70866141732283472" top="0.9055118110236221" bottom="0.74803149606299213" header="0.31496062992125984" footer="0.3149606299212598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selection activeCell="E5" sqref="E5"/>
    </sheetView>
  </sheetViews>
  <sheetFormatPr defaultRowHeight="14.5" x14ac:dyDescent="0.35"/>
  <cols>
    <col min="1" max="2" width="8.7265625" style="31"/>
    <col min="3" max="3" width="33.08984375" style="31" customWidth="1"/>
    <col min="4" max="5" width="21.90625" style="200" customWidth="1"/>
    <col min="6" max="6" width="8.7265625" style="14" customWidth="1"/>
    <col min="7" max="7" width="14.90625" style="14" hidden="1" customWidth="1"/>
    <col min="8" max="8" width="8.7265625" style="14" hidden="1" customWidth="1"/>
    <col min="9" max="10" width="14.7265625" style="14" hidden="1" customWidth="1"/>
    <col min="11" max="11" width="8.7265625" style="14" hidden="1" customWidth="1"/>
    <col min="12" max="12" width="14.7265625" style="14" hidden="1" customWidth="1"/>
    <col min="13" max="13" width="0" style="14" hidden="1" customWidth="1"/>
    <col min="14" max="15" width="13.6328125" style="14" hidden="1" customWidth="1"/>
    <col min="16" max="16" width="0" style="14" hidden="1" customWidth="1"/>
    <col min="17" max="16384" width="8.7265625" style="14"/>
  </cols>
  <sheetData>
    <row r="1" spans="1:15" ht="41" customHeight="1" x14ac:dyDescent="0.35">
      <c r="A1" s="128" t="s">
        <v>256</v>
      </c>
      <c r="B1" s="128"/>
      <c r="C1" s="128"/>
      <c r="D1" s="128"/>
      <c r="E1" s="128"/>
      <c r="F1" s="63"/>
    </row>
    <row r="2" spans="1:15" x14ac:dyDescent="0.3">
      <c r="A2" s="106" t="s">
        <v>191</v>
      </c>
      <c r="B2" s="106"/>
      <c r="C2" s="106"/>
      <c r="D2" s="106"/>
      <c r="E2" s="106"/>
      <c r="F2" s="106"/>
      <c r="G2" s="38" t="s">
        <v>90</v>
      </c>
      <c r="H2" s="39"/>
      <c r="I2" s="39"/>
      <c r="J2" s="19"/>
      <c r="K2" s="29"/>
      <c r="L2" s="29"/>
    </row>
    <row r="3" spans="1:15" ht="15.5" x14ac:dyDescent="0.35">
      <c r="A3" s="105" t="s">
        <v>197</v>
      </c>
      <c r="B3" s="105"/>
      <c r="C3" s="105"/>
      <c r="D3" s="105"/>
      <c r="E3" s="105"/>
      <c r="F3" s="32"/>
      <c r="G3" s="40" t="s">
        <v>224</v>
      </c>
      <c r="H3" s="39"/>
      <c r="I3" s="39"/>
      <c r="J3" s="19"/>
      <c r="K3" s="29"/>
      <c r="L3" s="40" t="s">
        <v>249</v>
      </c>
      <c r="M3" s="39"/>
      <c r="N3" s="39"/>
      <c r="O3" s="39"/>
    </row>
    <row r="4" spans="1:15" ht="16.5" customHeight="1" thickBot="1" x14ac:dyDescent="0.25">
      <c r="A4" s="30"/>
      <c r="B4" s="30"/>
      <c r="C4" s="30"/>
      <c r="D4" s="185"/>
      <c r="E4" s="186" t="s">
        <v>0</v>
      </c>
      <c r="F4" s="29"/>
      <c r="G4" s="39"/>
      <c r="H4" s="39"/>
      <c r="I4" s="39"/>
      <c r="J4" s="19"/>
      <c r="K4" s="29"/>
      <c r="L4" s="39"/>
      <c r="M4" s="39"/>
      <c r="N4" s="39"/>
      <c r="O4" s="39"/>
    </row>
    <row r="5" spans="1:15" ht="34.5" x14ac:dyDescent="0.2">
      <c r="A5" s="96" t="s">
        <v>23</v>
      </c>
      <c r="B5" s="96"/>
      <c r="C5" s="96"/>
      <c r="D5" s="187" t="s">
        <v>223</v>
      </c>
      <c r="E5" s="187" t="s">
        <v>173</v>
      </c>
      <c r="F5" s="29"/>
      <c r="G5" s="173" t="s">
        <v>91</v>
      </c>
      <c r="H5" s="173" t="s">
        <v>92</v>
      </c>
      <c r="I5" s="39"/>
      <c r="J5" s="19"/>
      <c r="L5" s="173" t="s">
        <v>91</v>
      </c>
      <c r="M5" s="173" t="s">
        <v>92</v>
      </c>
      <c r="N5" s="39"/>
      <c r="O5" s="39"/>
    </row>
    <row r="6" spans="1:15" x14ac:dyDescent="0.2">
      <c r="A6" s="97" t="s">
        <v>2</v>
      </c>
      <c r="B6" s="97"/>
      <c r="C6" s="97"/>
      <c r="D6" s="188" t="s">
        <v>4</v>
      </c>
      <c r="E6" s="188" t="s">
        <v>5</v>
      </c>
      <c r="F6" s="29"/>
      <c r="G6" s="19"/>
      <c r="H6" s="19"/>
      <c r="I6" s="19"/>
      <c r="J6" s="19"/>
      <c r="L6" s="39"/>
      <c r="M6" s="39"/>
      <c r="N6" s="39"/>
      <c r="O6" s="39"/>
    </row>
    <row r="7" spans="1:15" ht="14.5" customHeight="1" x14ac:dyDescent="0.35">
      <c r="A7" s="98" t="s">
        <v>60</v>
      </c>
      <c r="B7" s="99"/>
      <c r="C7" s="99"/>
      <c r="D7" s="99"/>
      <c r="E7" s="99"/>
      <c r="F7" s="29"/>
      <c r="G7" s="20" t="s">
        <v>93</v>
      </c>
      <c r="H7" s="20" t="s">
        <v>94</v>
      </c>
      <c r="I7" s="20" t="s">
        <v>95</v>
      </c>
      <c r="J7" s="20" t="s">
        <v>96</v>
      </c>
      <c r="L7" s="174" t="s">
        <v>93</v>
      </c>
      <c r="M7" s="174" t="s">
        <v>94</v>
      </c>
      <c r="N7" s="174" t="s">
        <v>95</v>
      </c>
      <c r="O7" s="174" t="s">
        <v>96</v>
      </c>
    </row>
    <row r="8" spans="1:15" ht="14.5" customHeight="1" x14ac:dyDescent="0.35">
      <c r="A8" s="100" t="s">
        <v>185</v>
      </c>
      <c r="B8" s="101"/>
      <c r="C8" s="101"/>
      <c r="D8" s="189">
        <f>SUM(D10:D15)</f>
        <v>144702</v>
      </c>
      <c r="E8" s="189">
        <f>SUM(E10:E15)</f>
        <v>125034</v>
      </c>
      <c r="F8" s="29"/>
      <c r="G8" s="21" t="s">
        <v>97</v>
      </c>
      <c r="H8" s="22" t="s">
        <v>98</v>
      </c>
      <c r="I8" s="23">
        <v>36085883.280000001</v>
      </c>
      <c r="J8" s="24"/>
      <c r="L8" s="21" t="s">
        <v>97</v>
      </c>
      <c r="M8" s="21" t="s">
        <v>98</v>
      </c>
      <c r="N8" s="175">
        <v>18509963.170000002</v>
      </c>
      <c r="O8" s="176"/>
    </row>
    <row r="9" spans="1:15" x14ac:dyDescent="0.35">
      <c r="A9" s="102" t="s">
        <v>44</v>
      </c>
      <c r="B9" s="103"/>
      <c r="C9" s="104"/>
      <c r="D9" s="190"/>
      <c r="E9" s="190"/>
      <c r="F9" s="29"/>
      <c r="G9" s="167"/>
      <c r="H9" s="168" t="s">
        <v>97</v>
      </c>
      <c r="I9" s="169">
        <v>255557117.50999999</v>
      </c>
      <c r="J9" s="169">
        <v>255557117.50999999</v>
      </c>
      <c r="L9" s="168"/>
      <c r="M9" s="168" t="s">
        <v>97</v>
      </c>
      <c r="N9" s="177">
        <v>319250000</v>
      </c>
      <c r="O9" s="177">
        <v>319250000</v>
      </c>
    </row>
    <row r="10" spans="1:15" ht="14.5" customHeight="1" x14ac:dyDescent="0.35">
      <c r="A10" s="110" t="s">
        <v>244</v>
      </c>
      <c r="B10" s="94"/>
      <c r="C10" s="95"/>
      <c r="D10" s="190">
        <f>96799+16100</f>
        <v>112899</v>
      </c>
      <c r="E10" s="183">
        <v>31599</v>
      </c>
      <c r="F10" s="29"/>
      <c r="G10" s="170"/>
      <c r="H10" s="168" t="s">
        <v>99</v>
      </c>
      <c r="I10" s="169">
        <v>141714000</v>
      </c>
      <c r="J10" s="169">
        <v>160088117.50999999</v>
      </c>
      <c r="L10" s="168"/>
      <c r="M10" s="168" t="s">
        <v>99</v>
      </c>
      <c r="N10" s="177">
        <v>153600000</v>
      </c>
      <c r="O10" s="177">
        <v>167650000</v>
      </c>
    </row>
    <row r="11" spans="1:15" ht="14.5" hidden="1" customHeight="1" x14ac:dyDescent="0.35">
      <c r="A11" s="93" t="s">
        <v>61</v>
      </c>
      <c r="B11" s="94"/>
      <c r="C11" s="95"/>
      <c r="D11" s="190" t="s">
        <v>6</v>
      </c>
      <c r="E11" s="190" t="s">
        <v>6</v>
      </c>
      <c r="F11" s="37"/>
      <c r="G11" s="170"/>
      <c r="H11" s="168" t="s">
        <v>100</v>
      </c>
      <c r="I11" s="169">
        <v>113843117.51000001</v>
      </c>
      <c r="J11" s="169">
        <v>95469000</v>
      </c>
      <c r="L11" s="168"/>
      <c r="M11" s="168" t="s">
        <v>100</v>
      </c>
      <c r="N11" s="177">
        <v>165650000</v>
      </c>
      <c r="O11" s="177">
        <v>151600000</v>
      </c>
    </row>
    <row r="12" spans="1:15" ht="14.5" hidden="1" customHeight="1" x14ac:dyDescent="0.35">
      <c r="A12" s="93" t="s">
        <v>62</v>
      </c>
      <c r="B12" s="94"/>
      <c r="C12" s="95"/>
      <c r="D12" s="190" t="s">
        <v>6</v>
      </c>
      <c r="E12" s="190" t="s">
        <v>6</v>
      </c>
      <c r="F12" s="29"/>
      <c r="G12" s="167"/>
      <c r="H12" s="168" t="s">
        <v>225</v>
      </c>
      <c r="I12" s="171"/>
      <c r="J12" s="181">
        <v>88500000</v>
      </c>
      <c r="L12" s="168"/>
      <c r="M12" s="168" t="s">
        <v>225</v>
      </c>
      <c r="N12" s="178"/>
      <c r="O12" s="179">
        <v>39000000</v>
      </c>
    </row>
    <row r="13" spans="1:15" ht="14.5" hidden="1" customHeight="1" x14ac:dyDescent="0.35">
      <c r="A13" s="93" t="s">
        <v>63</v>
      </c>
      <c r="B13" s="94"/>
      <c r="C13" s="95"/>
      <c r="D13" s="190" t="s">
        <v>6</v>
      </c>
      <c r="E13" s="190" t="s">
        <v>6</v>
      </c>
      <c r="F13" s="29"/>
      <c r="G13" s="170"/>
      <c r="H13" s="168" t="s">
        <v>226</v>
      </c>
      <c r="I13" s="171"/>
      <c r="J13" s="181">
        <v>88500000</v>
      </c>
      <c r="L13" s="168"/>
      <c r="M13" s="168" t="s">
        <v>226</v>
      </c>
      <c r="N13" s="178"/>
      <c r="O13" s="179">
        <v>39000000</v>
      </c>
    </row>
    <row r="14" spans="1:15" ht="30.5" customHeight="1" x14ac:dyDescent="0.35">
      <c r="A14" s="110" t="s">
        <v>250</v>
      </c>
      <c r="B14" s="94"/>
      <c r="C14" s="95"/>
      <c r="D14" s="190">
        <f>259+31544</f>
        <v>31803</v>
      </c>
      <c r="E14" s="183">
        <f>92791+144</f>
        <v>92935</v>
      </c>
      <c r="F14" s="29"/>
      <c r="G14" s="172"/>
      <c r="H14" s="168" t="s">
        <v>101</v>
      </c>
      <c r="I14" s="171"/>
      <c r="J14" s="181">
        <v>88500000</v>
      </c>
      <c r="L14" s="168"/>
      <c r="M14" s="168" t="s">
        <v>101</v>
      </c>
      <c r="N14" s="178"/>
      <c r="O14" s="179">
        <v>39000000</v>
      </c>
    </row>
    <row r="15" spans="1:15" x14ac:dyDescent="0.35">
      <c r="A15" s="93" t="s">
        <v>65</v>
      </c>
      <c r="B15" s="94"/>
      <c r="C15" s="95"/>
      <c r="D15" s="190"/>
      <c r="E15" s="190">
        <v>500</v>
      </c>
      <c r="F15" s="29"/>
      <c r="G15" s="167"/>
      <c r="H15" s="168" t="s">
        <v>227</v>
      </c>
      <c r="I15" s="169">
        <v>16358967.880000001</v>
      </c>
      <c r="J15" s="181">
        <v>16100000</v>
      </c>
      <c r="L15" s="168"/>
      <c r="M15" s="168" t="s">
        <v>227</v>
      </c>
      <c r="N15" s="179">
        <v>644475.19999999995</v>
      </c>
      <c r="O15" s="179">
        <v>35600000</v>
      </c>
    </row>
    <row r="16" spans="1:15" x14ac:dyDescent="0.35">
      <c r="A16" s="107" t="s">
        <v>184</v>
      </c>
      <c r="B16" s="108"/>
      <c r="C16" s="108"/>
      <c r="D16" s="191">
        <f>D26-D8</f>
        <v>-218366</v>
      </c>
      <c r="E16" s="191">
        <f>E26-E8</f>
        <v>-157269</v>
      </c>
      <c r="F16" s="29"/>
      <c r="G16" s="170"/>
      <c r="H16" s="168" t="s">
        <v>228</v>
      </c>
      <c r="I16" s="181">
        <v>258967.88</v>
      </c>
      <c r="J16" s="182"/>
      <c r="L16" s="168"/>
      <c r="M16" s="168" t="s">
        <v>228</v>
      </c>
      <c r="N16" s="179">
        <v>144475.20000000001</v>
      </c>
      <c r="O16" s="178"/>
    </row>
    <row r="17" spans="1:15" x14ac:dyDescent="0.35">
      <c r="A17" s="108" t="s">
        <v>44</v>
      </c>
      <c r="B17" s="108"/>
      <c r="C17" s="108"/>
      <c r="D17" s="190"/>
      <c r="E17" s="190"/>
      <c r="F17" s="29"/>
      <c r="G17" s="172"/>
      <c r="H17" s="168" t="s">
        <v>102</v>
      </c>
      <c r="I17" s="181">
        <v>258967.88</v>
      </c>
      <c r="J17" s="182"/>
      <c r="L17" s="168"/>
      <c r="M17" s="168" t="s">
        <v>102</v>
      </c>
      <c r="N17" s="179">
        <v>144475.20000000001</v>
      </c>
      <c r="O17" s="178"/>
    </row>
    <row r="18" spans="1:15" x14ac:dyDescent="0.35">
      <c r="A18" s="93" t="s">
        <v>66</v>
      </c>
      <c r="B18" s="94"/>
      <c r="C18" s="95"/>
      <c r="D18" s="190">
        <v>-3145</v>
      </c>
      <c r="E18" s="190">
        <v>-1512</v>
      </c>
      <c r="F18" s="29"/>
      <c r="G18" s="170"/>
      <c r="H18" s="168" t="s">
        <v>229</v>
      </c>
      <c r="I18" s="181">
        <v>16100000</v>
      </c>
      <c r="J18" s="181">
        <v>16100000</v>
      </c>
      <c r="L18" s="168"/>
      <c r="M18" s="168" t="s">
        <v>229</v>
      </c>
      <c r="N18" s="179">
        <v>500000</v>
      </c>
      <c r="O18" s="179">
        <v>35600000</v>
      </c>
    </row>
    <row r="19" spans="1:15" ht="14.5" customHeight="1" x14ac:dyDescent="0.35">
      <c r="A19" s="110" t="s">
        <v>245</v>
      </c>
      <c r="B19" s="94"/>
      <c r="C19" s="95"/>
      <c r="D19" s="190">
        <f>-(16100+88500+99600)</f>
        <v>-204200</v>
      </c>
      <c r="E19" s="190">
        <v>-150953</v>
      </c>
      <c r="F19" s="29"/>
      <c r="G19" s="172"/>
      <c r="H19" s="168" t="s">
        <v>103</v>
      </c>
      <c r="I19" s="181">
        <v>16100000</v>
      </c>
      <c r="J19" s="181">
        <v>16100000</v>
      </c>
      <c r="L19" s="168"/>
      <c r="M19" s="168" t="s">
        <v>103</v>
      </c>
      <c r="N19" s="179">
        <v>500000</v>
      </c>
      <c r="O19" s="179">
        <v>35600000</v>
      </c>
    </row>
    <row r="20" spans="1:15" x14ac:dyDescent="0.35">
      <c r="A20" s="93" t="s">
        <v>67</v>
      </c>
      <c r="B20" s="94"/>
      <c r="C20" s="95"/>
      <c r="D20" s="190">
        <v>-5662</v>
      </c>
      <c r="E20" s="190">
        <v>-3186</v>
      </c>
      <c r="F20" s="29"/>
      <c r="G20" s="167"/>
      <c r="H20" s="168" t="s">
        <v>230</v>
      </c>
      <c r="I20" s="171"/>
      <c r="J20" s="181">
        <v>1725</v>
      </c>
      <c r="L20" s="168"/>
      <c r="M20" s="168" t="s">
        <v>230</v>
      </c>
      <c r="N20" s="178"/>
      <c r="O20" s="179">
        <v>510490</v>
      </c>
    </row>
    <row r="21" spans="1:15" ht="14.5" customHeight="1" x14ac:dyDescent="0.35">
      <c r="A21" s="93" t="s">
        <v>68</v>
      </c>
      <c r="B21" s="94"/>
      <c r="C21" s="95"/>
      <c r="D21" s="190">
        <v>-4160</v>
      </c>
      <c r="E21" s="190">
        <v>-362</v>
      </c>
      <c r="F21" s="29" t="s">
        <v>32</v>
      </c>
      <c r="G21" s="170"/>
      <c r="H21" s="168" t="s">
        <v>104</v>
      </c>
      <c r="I21" s="171"/>
      <c r="J21" s="181">
        <v>1725</v>
      </c>
      <c r="L21" s="168"/>
      <c r="M21" s="168" t="s">
        <v>104</v>
      </c>
      <c r="N21" s="178"/>
      <c r="O21" s="179">
        <v>510490</v>
      </c>
    </row>
    <row r="22" spans="1:15" ht="14.5" customHeight="1" x14ac:dyDescent="0.35">
      <c r="A22" s="93" t="s">
        <v>69</v>
      </c>
      <c r="B22" s="94"/>
      <c r="C22" s="95"/>
      <c r="D22" s="190"/>
      <c r="E22" s="190" t="s">
        <v>6</v>
      </c>
      <c r="F22" s="29"/>
      <c r="G22" s="167"/>
      <c r="H22" s="168" t="s">
        <v>231</v>
      </c>
      <c r="I22" s="171"/>
      <c r="J22" s="181">
        <v>2107417.86</v>
      </c>
      <c r="L22" s="168"/>
      <c r="M22" s="168" t="s">
        <v>231</v>
      </c>
      <c r="N22" s="178"/>
      <c r="O22" s="179">
        <v>1313797.2</v>
      </c>
    </row>
    <row r="23" spans="1:15" x14ac:dyDescent="0.35">
      <c r="A23" s="93" t="s">
        <v>70</v>
      </c>
      <c r="B23" s="94"/>
      <c r="C23" s="95"/>
      <c r="D23" s="192">
        <v>-612</v>
      </c>
      <c r="E23" s="192">
        <v>-896</v>
      </c>
      <c r="F23" s="29"/>
      <c r="G23" s="170"/>
      <c r="H23" s="168" t="s">
        <v>105</v>
      </c>
      <c r="I23" s="171"/>
      <c r="J23" s="181">
        <v>2107417.86</v>
      </c>
      <c r="L23" s="168"/>
      <c r="M23" s="168" t="s">
        <v>105</v>
      </c>
      <c r="N23" s="178"/>
      <c r="O23" s="179">
        <v>1313797.2</v>
      </c>
    </row>
    <row r="24" spans="1:15" x14ac:dyDescent="0.35">
      <c r="A24" s="110" t="s">
        <v>246</v>
      </c>
      <c r="B24" s="94"/>
      <c r="C24" s="95"/>
      <c r="D24" s="192"/>
      <c r="E24" s="192"/>
      <c r="F24" s="29"/>
      <c r="G24" s="167"/>
      <c r="H24" s="168" t="s">
        <v>232</v>
      </c>
      <c r="I24" s="171"/>
      <c r="J24" s="181">
        <v>99600000</v>
      </c>
      <c r="L24" s="168"/>
      <c r="M24" s="168" t="s">
        <v>232</v>
      </c>
      <c r="N24" s="178"/>
      <c r="O24" s="179">
        <v>76353130</v>
      </c>
    </row>
    <row r="25" spans="1:15" ht="24" customHeight="1" x14ac:dyDescent="0.35">
      <c r="A25" s="93" t="s">
        <v>71</v>
      </c>
      <c r="B25" s="94"/>
      <c r="C25" s="95"/>
      <c r="D25" s="192">
        <f>D16-D18-D20-D23-D19-D21</f>
        <v>-587</v>
      </c>
      <c r="E25" s="192">
        <f>E16-E18-E20-E23-E19-E21</f>
        <v>-360</v>
      </c>
      <c r="F25" s="29"/>
      <c r="G25" s="184"/>
      <c r="H25" s="168" t="s">
        <v>233</v>
      </c>
      <c r="I25" s="171"/>
      <c r="J25" s="181">
        <v>99600000</v>
      </c>
      <c r="L25" s="168"/>
      <c r="M25" s="168" t="s">
        <v>233</v>
      </c>
      <c r="N25" s="178"/>
      <c r="O25" s="179">
        <v>76353130</v>
      </c>
    </row>
    <row r="26" spans="1:15" ht="25.5" customHeight="1" x14ac:dyDescent="0.35">
      <c r="A26" s="107" t="s">
        <v>186</v>
      </c>
      <c r="B26" s="108"/>
      <c r="C26" s="108"/>
      <c r="D26" s="191">
        <f>D80-D77-D60</f>
        <v>-73664</v>
      </c>
      <c r="E26" s="191">
        <f>E80-E77-E60</f>
        <v>-32235</v>
      </c>
      <c r="F26" s="29"/>
      <c r="G26" s="172"/>
      <c r="H26" s="168" t="s">
        <v>106</v>
      </c>
      <c r="I26" s="171"/>
      <c r="J26" s="181">
        <v>99600000</v>
      </c>
      <c r="L26" s="168"/>
      <c r="M26" s="168" t="s">
        <v>106</v>
      </c>
      <c r="N26" s="178"/>
      <c r="O26" s="179">
        <v>76353130</v>
      </c>
    </row>
    <row r="27" spans="1:15" ht="26.5" customHeight="1" x14ac:dyDescent="0.35">
      <c r="A27" s="99" t="s">
        <v>72</v>
      </c>
      <c r="B27" s="99"/>
      <c r="C27" s="99"/>
      <c r="D27" s="99"/>
      <c r="E27" s="99"/>
      <c r="F27" s="29"/>
      <c r="G27" s="167"/>
      <c r="H27" s="168" t="s">
        <v>234</v>
      </c>
      <c r="I27" s="181">
        <v>127070000</v>
      </c>
      <c r="J27" s="181">
        <v>111834678.02</v>
      </c>
      <c r="L27" s="168"/>
      <c r="M27" s="168" t="s">
        <v>234</v>
      </c>
      <c r="N27" s="179">
        <v>30000000</v>
      </c>
      <c r="O27" s="179">
        <v>4500000</v>
      </c>
    </row>
    <row r="28" spans="1:15" x14ac:dyDescent="0.35">
      <c r="A28" s="100" t="s">
        <v>185</v>
      </c>
      <c r="B28" s="101"/>
      <c r="C28" s="101"/>
      <c r="D28" s="189">
        <f>SUM(D30:D41)</f>
        <v>0</v>
      </c>
      <c r="E28" s="189">
        <f>SUM(E30:E41)</f>
        <v>0</v>
      </c>
      <c r="F28" s="29"/>
      <c r="G28" s="170"/>
      <c r="H28" s="168" t="s">
        <v>107</v>
      </c>
      <c r="I28" s="181">
        <v>36300000</v>
      </c>
      <c r="J28" s="181">
        <v>33479678.02</v>
      </c>
      <c r="L28" s="168"/>
      <c r="M28" s="168" t="s">
        <v>107</v>
      </c>
      <c r="N28" s="179">
        <v>30000000</v>
      </c>
      <c r="O28" s="179">
        <v>2500000</v>
      </c>
    </row>
    <row r="29" spans="1:15" ht="14.5" hidden="1" customHeight="1" x14ac:dyDescent="0.35">
      <c r="A29" s="108" t="s">
        <v>44</v>
      </c>
      <c r="B29" s="108"/>
      <c r="C29" s="108"/>
      <c r="D29" s="190"/>
      <c r="E29" s="190"/>
      <c r="F29" s="29"/>
      <c r="G29" s="170"/>
      <c r="H29" s="168" t="s">
        <v>108</v>
      </c>
      <c r="I29" s="181">
        <v>90770000</v>
      </c>
      <c r="J29" s="181">
        <v>78355000</v>
      </c>
      <c r="L29" s="168"/>
      <c r="M29" s="168" t="s">
        <v>108</v>
      </c>
      <c r="N29" s="178"/>
      <c r="O29" s="179">
        <v>2000000</v>
      </c>
    </row>
    <row r="30" spans="1:15" ht="15.5" hidden="1" customHeight="1" x14ac:dyDescent="0.35">
      <c r="A30" s="93" t="s">
        <v>73</v>
      </c>
      <c r="B30" s="94"/>
      <c r="C30" s="95"/>
      <c r="D30" s="190" t="s">
        <v>6</v>
      </c>
      <c r="E30" s="190" t="s">
        <v>6</v>
      </c>
      <c r="F30" s="29"/>
      <c r="G30" s="167"/>
      <c r="H30" s="168" t="s">
        <v>235</v>
      </c>
      <c r="I30" s="171"/>
      <c r="J30" s="181">
        <v>610207</v>
      </c>
      <c r="L30" s="168"/>
      <c r="M30" s="168" t="s">
        <v>235</v>
      </c>
      <c r="N30" s="178"/>
      <c r="O30" s="179">
        <v>385871</v>
      </c>
    </row>
    <row r="31" spans="1:15" ht="14.5" hidden="1" customHeight="1" x14ac:dyDescent="0.35">
      <c r="A31" s="93" t="s">
        <v>74</v>
      </c>
      <c r="B31" s="94"/>
      <c r="C31" s="95"/>
      <c r="D31" s="192" t="s">
        <v>6</v>
      </c>
      <c r="E31" s="192" t="s">
        <v>6</v>
      </c>
      <c r="F31" s="29"/>
      <c r="G31" s="170"/>
      <c r="H31" s="168" t="s">
        <v>109</v>
      </c>
      <c r="I31" s="171"/>
      <c r="J31" s="181">
        <v>341888</v>
      </c>
      <c r="L31" s="168"/>
      <c r="M31" s="168" t="s">
        <v>109</v>
      </c>
      <c r="N31" s="178"/>
      <c r="O31" s="179">
        <v>220800</v>
      </c>
    </row>
    <row r="32" spans="1:15" ht="26.5" hidden="1" customHeight="1" x14ac:dyDescent="0.35">
      <c r="A32" s="93" t="s">
        <v>75</v>
      </c>
      <c r="B32" s="94"/>
      <c r="C32" s="95"/>
      <c r="D32" s="192" t="s">
        <v>6</v>
      </c>
      <c r="E32" s="192" t="s">
        <v>6</v>
      </c>
      <c r="F32" s="29"/>
      <c r="G32" s="170"/>
      <c r="H32" s="168" t="s">
        <v>110</v>
      </c>
      <c r="I32" s="171"/>
      <c r="J32" s="181">
        <v>268319</v>
      </c>
      <c r="L32" s="168"/>
      <c r="M32" s="168" t="s">
        <v>110</v>
      </c>
      <c r="N32" s="178"/>
      <c r="O32" s="179">
        <v>165071</v>
      </c>
    </row>
    <row r="33" spans="1:15" ht="15.5" hidden="1" customHeight="1" x14ac:dyDescent="0.35">
      <c r="A33" s="108" t="s">
        <v>76</v>
      </c>
      <c r="B33" s="108"/>
      <c r="C33" s="108"/>
      <c r="D33" s="190" t="s">
        <v>6</v>
      </c>
      <c r="E33" s="190" t="s">
        <v>6</v>
      </c>
      <c r="F33" s="29"/>
      <c r="G33" s="167"/>
      <c r="H33" s="168" t="s">
        <v>236</v>
      </c>
      <c r="I33" s="171"/>
      <c r="J33" s="169">
        <v>587352</v>
      </c>
      <c r="L33" s="168"/>
      <c r="M33" s="168" t="s">
        <v>236</v>
      </c>
      <c r="N33" s="178"/>
      <c r="O33" s="177">
        <v>359771</v>
      </c>
    </row>
    <row r="34" spans="1:15" ht="26" hidden="1" customHeight="1" x14ac:dyDescent="0.35">
      <c r="A34" s="93" t="s">
        <v>77</v>
      </c>
      <c r="B34" s="94"/>
      <c r="C34" s="95"/>
      <c r="D34" s="192" t="s">
        <v>6</v>
      </c>
      <c r="E34" s="192" t="s">
        <v>6</v>
      </c>
      <c r="F34" s="29"/>
      <c r="G34" s="170"/>
      <c r="H34" s="168" t="s">
        <v>237</v>
      </c>
      <c r="I34" s="171"/>
      <c r="J34" s="169">
        <v>225122</v>
      </c>
      <c r="K34" s="29"/>
      <c r="L34" s="168"/>
      <c r="M34" s="168" t="s">
        <v>237</v>
      </c>
      <c r="N34" s="178"/>
      <c r="O34" s="177">
        <v>146814</v>
      </c>
    </row>
    <row r="35" spans="1:15" ht="15.5" hidden="1" customHeight="1" x14ac:dyDescent="0.35">
      <c r="A35" s="93" t="s">
        <v>78</v>
      </c>
      <c r="B35" s="93"/>
      <c r="C35" s="93"/>
      <c r="D35" s="192" t="s">
        <v>6</v>
      </c>
      <c r="E35" s="192" t="s">
        <v>6</v>
      </c>
      <c r="F35" s="29"/>
      <c r="G35" s="172"/>
      <c r="H35" s="168" t="s">
        <v>111</v>
      </c>
      <c r="I35" s="171"/>
      <c r="J35" s="169">
        <v>84007</v>
      </c>
      <c r="K35" s="29"/>
      <c r="L35" s="168"/>
      <c r="M35" s="168" t="s">
        <v>111</v>
      </c>
      <c r="N35" s="178"/>
      <c r="O35" s="177">
        <v>56484</v>
      </c>
    </row>
    <row r="36" spans="1:15" ht="14.5" hidden="1" customHeight="1" x14ac:dyDescent="0.35">
      <c r="A36" s="93" t="s">
        <v>79</v>
      </c>
      <c r="B36" s="93"/>
      <c r="C36" s="93"/>
      <c r="D36" s="192" t="s">
        <v>6</v>
      </c>
      <c r="E36" s="192" t="s">
        <v>6</v>
      </c>
      <c r="F36" s="29"/>
      <c r="G36" s="172"/>
      <c r="H36" s="168" t="s">
        <v>112</v>
      </c>
      <c r="I36" s="171"/>
      <c r="J36" s="169">
        <v>56446</v>
      </c>
      <c r="K36" s="29"/>
      <c r="L36" s="168"/>
      <c r="M36" s="168" t="s">
        <v>112</v>
      </c>
      <c r="N36" s="178"/>
      <c r="O36" s="177">
        <v>34602</v>
      </c>
    </row>
    <row r="37" spans="1:15" ht="14.5" hidden="1" customHeight="1" x14ac:dyDescent="0.35">
      <c r="A37" s="93" t="s">
        <v>80</v>
      </c>
      <c r="B37" s="93"/>
      <c r="C37" s="93"/>
      <c r="D37" s="192" t="s">
        <v>6</v>
      </c>
      <c r="E37" s="192" t="s">
        <v>6</v>
      </c>
      <c r="F37" s="29"/>
      <c r="G37" s="172"/>
      <c r="H37" s="168" t="s">
        <v>113</v>
      </c>
      <c r="I37" s="171"/>
      <c r="J37" s="169">
        <v>84669</v>
      </c>
      <c r="K37" s="29"/>
      <c r="L37" s="168"/>
      <c r="M37" s="168" t="s">
        <v>113</v>
      </c>
      <c r="N37" s="178"/>
      <c r="O37" s="177">
        <v>55728</v>
      </c>
    </row>
    <row r="38" spans="1:15" ht="14.5" hidden="1" customHeight="1" x14ac:dyDescent="0.35">
      <c r="A38" s="110" t="s">
        <v>180</v>
      </c>
      <c r="B38" s="93"/>
      <c r="C38" s="93"/>
      <c r="D38" s="192" t="s">
        <v>6</v>
      </c>
      <c r="E38" s="192" t="s">
        <v>6</v>
      </c>
      <c r="F38" s="29"/>
      <c r="G38" s="170"/>
      <c r="H38" s="168" t="s">
        <v>114</v>
      </c>
      <c r="I38" s="171"/>
      <c r="J38" s="169">
        <v>362230</v>
      </c>
      <c r="K38" s="29"/>
      <c r="L38" s="168"/>
      <c r="M38" s="168" t="s">
        <v>114</v>
      </c>
      <c r="N38" s="178"/>
      <c r="O38" s="177">
        <v>212957</v>
      </c>
    </row>
    <row r="39" spans="1:15" hidden="1" x14ac:dyDescent="0.35">
      <c r="A39" s="93" t="s">
        <v>82</v>
      </c>
      <c r="B39" s="93"/>
      <c r="C39" s="93"/>
      <c r="D39" s="192" t="s">
        <v>6</v>
      </c>
      <c r="E39" s="192" t="s">
        <v>6</v>
      </c>
      <c r="F39" s="29"/>
      <c r="G39" s="167"/>
      <c r="H39" s="168" t="s">
        <v>238</v>
      </c>
      <c r="I39" s="171"/>
      <c r="J39" s="169">
        <v>10858877.460000001</v>
      </c>
      <c r="K39" s="29"/>
      <c r="L39" s="168"/>
      <c r="M39" s="168" t="s">
        <v>238</v>
      </c>
      <c r="N39" s="178"/>
      <c r="O39" s="179">
        <v>3746220.42</v>
      </c>
    </row>
    <row r="40" spans="1:15" ht="14.5" hidden="1" customHeight="1" x14ac:dyDescent="0.35">
      <c r="A40" s="93" t="s">
        <v>64</v>
      </c>
      <c r="B40" s="94"/>
      <c r="C40" s="95"/>
      <c r="D40" s="192"/>
      <c r="E40" s="192"/>
      <c r="F40" s="29"/>
      <c r="G40" s="170"/>
      <c r="H40" s="168" t="s">
        <v>115</v>
      </c>
      <c r="I40" s="171"/>
      <c r="J40" s="181">
        <v>1037540</v>
      </c>
      <c r="K40" s="29"/>
      <c r="L40" s="168"/>
      <c r="M40" s="168" t="s">
        <v>115</v>
      </c>
      <c r="N40" s="178"/>
      <c r="O40" s="179">
        <v>198440.33</v>
      </c>
    </row>
    <row r="41" spans="1:15" hidden="1" x14ac:dyDescent="0.35">
      <c r="A41" s="93" t="s">
        <v>65</v>
      </c>
      <c r="B41" s="94"/>
      <c r="C41" s="95"/>
      <c r="D41" s="192" t="s">
        <v>6</v>
      </c>
      <c r="E41" s="192" t="s">
        <v>6</v>
      </c>
      <c r="F41" s="29"/>
      <c r="G41" s="170"/>
      <c r="H41" s="168" t="s">
        <v>116</v>
      </c>
      <c r="I41" s="171"/>
      <c r="J41" s="181">
        <v>5661753</v>
      </c>
      <c r="K41" s="29"/>
      <c r="L41" s="168"/>
      <c r="M41" s="168" t="s">
        <v>116</v>
      </c>
      <c r="N41" s="178"/>
      <c r="O41" s="179">
        <v>3186113.42</v>
      </c>
    </row>
    <row r="42" spans="1:15" ht="14.5" customHeight="1" x14ac:dyDescent="0.35">
      <c r="A42" s="107" t="s">
        <v>184</v>
      </c>
      <c r="B42" s="108"/>
      <c r="C42" s="108"/>
      <c r="D42" s="190">
        <f>SUM(D44:D51)+SUM(D55:D59)</f>
        <v>0</v>
      </c>
      <c r="E42" s="190">
        <f>SUM(E44:E51)+SUM(E55:E59)</f>
        <v>0</v>
      </c>
      <c r="F42" s="29"/>
      <c r="G42" s="170"/>
      <c r="H42" s="168" t="s">
        <v>117</v>
      </c>
      <c r="I42" s="171"/>
      <c r="J42" s="181">
        <v>4159584.46</v>
      </c>
      <c r="K42" s="29"/>
      <c r="L42" s="168"/>
      <c r="M42" s="168" t="s">
        <v>117</v>
      </c>
      <c r="N42" s="178"/>
      <c r="O42" s="179">
        <v>361666.67</v>
      </c>
    </row>
    <row r="43" spans="1:15" ht="14.5" hidden="1" customHeight="1" x14ac:dyDescent="0.35">
      <c r="A43" s="108" t="s">
        <v>44</v>
      </c>
      <c r="B43" s="108"/>
      <c r="C43" s="108"/>
      <c r="D43" s="193"/>
      <c r="E43" s="193"/>
      <c r="F43" s="29"/>
      <c r="G43" s="167"/>
      <c r="H43" s="168" t="s">
        <v>239</v>
      </c>
      <c r="I43" s="181">
        <v>128342585</v>
      </c>
      <c r="J43" s="171"/>
      <c r="K43" s="29" t="s">
        <v>247</v>
      </c>
      <c r="L43" s="180">
        <v>96799021.819999993</v>
      </c>
      <c r="M43" s="168" t="s">
        <v>239</v>
      </c>
      <c r="N43" s="179">
        <v>124390079</v>
      </c>
      <c r="O43" s="178"/>
    </row>
    <row r="44" spans="1:15" ht="14.5" hidden="1" customHeight="1" x14ac:dyDescent="0.35">
      <c r="A44" s="93" t="s">
        <v>83</v>
      </c>
      <c r="B44" s="94"/>
      <c r="C44" s="95"/>
      <c r="D44" s="190" t="s">
        <v>6</v>
      </c>
      <c r="E44" s="190" t="s">
        <v>6</v>
      </c>
      <c r="F44" s="29"/>
      <c r="G44" s="170"/>
      <c r="H44" s="168" t="s">
        <v>118</v>
      </c>
      <c r="I44" s="181">
        <v>128342585</v>
      </c>
      <c r="J44" s="171"/>
      <c r="K44" s="29" t="s">
        <v>248</v>
      </c>
      <c r="L44" s="180">
        <f>I43-L43</f>
        <v>31543563.180000007</v>
      </c>
      <c r="M44" s="168" t="s">
        <v>118</v>
      </c>
      <c r="N44" s="179">
        <v>124390079</v>
      </c>
      <c r="O44" s="178"/>
    </row>
    <row r="45" spans="1:15" ht="14.5" hidden="1" customHeight="1" x14ac:dyDescent="0.35">
      <c r="A45" s="93" t="s">
        <v>84</v>
      </c>
      <c r="B45" s="94"/>
      <c r="C45" s="95"/>
      <c r="D45" s="192" t="s">
        <v>6</v>
      </c>
      <c r="E45" s="192" t="s">
        <v>6</v>
      </c>
      <c r="F45" s="29"/>
      <c r="G45" s="167"/>
      <c r="H45" s="168" t="s">
        <v>240</v>
      </c>
      <c r="I45" s="181">
        <v>41339234.270000003</v>
      </c>
      <c r="J45" s="171"/>
      <c r="K45" s="29"/>
      <c r="L45" s="21"/>
      <c r="M45" s="21" t="s">
        <v>119</v>
      </c>
      <c r="N45" s="175">
        <v>474284554.19999999</v>
      </c>
      <c r="O45" s="175">
        <v>481019279.62</v>
      </c>
    </row>
    <row r="46" spans="1:15" ht="14.5" hidden="1" customHeight="1" x14ac:dyDescent="0.35">
      <c r="A46" s="115" t="s">
        <v>85</v>
      </c>
      <c r="B46" s="115"/>
      <c r="C46" s="115"/>
      <c r="D46" s="190" t="s">
        <v>6</v>
      </c>
      <c r="E46" s="190" t="s">
        <v>6</v>
      </c>
      <c r="F46" s="29"/>
      <c r="G46" s="170"/>
      <c r="H46" s="168" t="s">
        <v>241</v>
      </c>
      <c r="I46" s="181">
        <v>41339234.270000003</v>
      </c>
      <c r="J46" s="171"/>
      <c r="K46" s="29"/>
      <c r="L46" s="21"/>
      <c r="M46" s="21" t="s">
        <v>120</v>
      </c>
      <c r="N46" s="175">
        <v>11775237.75</v>
      </c>
      <c r="O46" s="176"/>
    </row>
    <row r="47" spans="1:15" ht="14.5" hidden="1" customHeight="1" x14ac:dyDescent="0.2">
      <c r="A47" s="116" t="s">
        <v>86</v>
      </c>
      <c r="B47" s="116"/>
      <c r="C47" s="116"/>
      <c r="D47" s="190" t="s">
        <v>6</v>
      </c>
      <c r="E47" s="190" t="s">
        <v>6</v>
      </c>
      <c r="F47" s="29"/>
      <c r="G47" s="167"/>
      <c r="H47" s="168" t="s">
        <v>242</v>
      </c>
      <c r="I47" s="171"/>
      <c r="J47" s="181">
        <v>1500000</v>
      </c>
      <c r="K47" s="29"/>
      <c r="L47" s="39"/>
      <c r="M47" s="39"/>
      <c r="N47" s="39"/>
      <c r="O47" s="39"/>
    </row>
    <row r="48" spans="1:15" ht="14.5" hidden="1" customHeight="1" x14ac:dyDescent="0.2">
      <c r="A48" s="115" t="s">
        <v>87</v>
      </c>
      <c r="B48" s="115"/>
      <c r="C48" s="115"/>
      <c r="D48" s="190" t="s">
        <v>6</v>
      </c>
      <c r="E48" s="190" t="s">
        <v>6</v>
      </c>
      <c r="F48" s="29"/>
      <c r="G48" s="170"/>
      <c r="H48" s="168" t="s">
        <v>243</v>
      </c>
      <c r="I48" s="171"/>
      <c r="J48" s="181">
        <v>1500000</v>
      </c>
      <c r="K48" s="29"/>
      <c r="L48" s="39"/>
      <c r="M48" s="39"/>
      <c r="N48" s="39"/>
      <c r="O48" s="39"/>
    </row>
    <row r="49" spans="1:15" ht="14.5" hidden="1" customHeight="1" x14ac:dyDescent="0.2">
      <c r="A49" s="115" t="s">
        <v>88</v>
      </c>
      <c r="B49" s="115"/>
      <c r="C49" s="115"/>
      <c r="D49" s="190" t="s">
        <v>6</v>
      </c>
      <c r="E49" s="190" t="s">
        <v>6</v>
      </c>
      <c r="F49" s="29"/>
      <c r="G49" s="21"/>
      <c r="H49" s="22" t="s">
        <v>119</v>
      </c>
      <c r="I49" s="23">
        <v>568667904.65999997</v>
      </c>
      <c r="J49" s="23">
        <v>587257374.85000002</v>
      </c>
      <c r="K49" s="29"/>
      <c r="L49" s="39"/>
      <c r="M49" s="39"/>
      <c r="N49" s="39"/>
      <c r="O49" s="39"/>
    </row>
    <row r="50" spans="1:15" ht="14.5" hidden="1" customHeight="1" x14ac:dyDescent="0.2">
      <c r="A50" s="116" t="s">
        <v>89</v>
      </c>
      <c r="B50" s="116"/>
      <c r="C50" s="116"/>
      <c r="D50" s="190" t="s">
        <v>6</v>
      </c>
      <c r="E50" s="190" t="s">
        <v>6</v>
      </c>
      <c r="F50" s="29"/>
      <c r="G50" s="21"/>
      <c r="H50" s="22" t="s">
        <v>120</v>
      </c>
      <c r="I50" s="23">
        <v>17496413.09</v>
      </c>
      <c r="J50" s="24"/>
      <c r="L50" s="39"/>
      <c r="M50" s="39"/>
      <c r="N50" s="39"/>
      <c r="O50" s="39"/>
    </row>
    <row r="51" spans="1:15" ht="14.5" hidden="1" customHeight="1" x14ac:dyDescent="0.2">
      <c r="A51" s="117" t="s">
        <v>68</v>
      </c>
      <c r="B51" s="117"/>
      <c r="C51" s="117"/>
      <c r="D51" s="190" t="s">
        <v>6</v>
      </c>
      <c r="E51" s="190" t="s">
        <v>6</v>
      </c>
      <c r="F51" s="29"/>
      <c r="G51" s="25"/>
      <c r="H51" s="26"/>
      <c r="I51" s="28"/>
      <c r="J51" s="27"/>
      <c r="L51" s="39"/>
      <c r="M51" s="39"/>
      <c r="N51" s="39"/>
      <c r="O51" s="39"/>
    </row>
    <row r="52" spans="1:15" ht="14.5" hidden="1" customHeight="1" x14ac:dyDescent="0.2">
      <c r="A52" s="30"/>
      <c r="B52" s="30"/>
      <c r="C52" s="30"/>
      <c r="D52" s="194"/>
      <c r="E52" s="194"/>
      <c r="F52" s="29"/>
      <c r="G52" s="25"/>
      <c r="H52" s="26"/>
      <c r="I52" s="27"/>
      <c r="J52" s="27"/>
      <c r="L52" s="39"/>
      <c r="M52" s="39"/>
      <c r="N52" s="39"/>
      <c r="O52" s="39"/>
    </row>
    <row r="53" spans="1:15" ht="14.5" hidden="1" customHeight="1" x14ac:dyDescent="0.2">
      <c r="A53" s="129" t="s">
        <v>23</v>
      </c>
      <c r="B53" s="129"/>
      <c r="C53" s="129"/>
      <c r="D53" s="195" t="s">
        <v>24</v>
      </c>
      <c r="E53" s="195" t="s">
        <v>24</v>
      </c>
      <c r="F53" s="19"/>
      <c r="G53" s="25"/>
      <c r="H53" s="26"/>
      <c r="I53" s="28"/>
      <c r="J53" s="27"/>
      <c r="L53" s="39"/>
      <c r="M53" s="39"/>
      <c r="N53" s="39"/>
      <c r="O53" s="39"/>
    </row>
    <row r="54" spans="1:15" ht="14.5" hidden="1" customHeight="1" x14ac:dyDescent="0.2">
      <c r="A54" s="130" t="s">
        <v>2</v>
      </c>
      <c r="B54" s="130"/>
      <c r="C54" s="130"/>
      <c r="D54" s="196" t="s">
        <v>4</v>
      </c>
      <c r="E54" s="196" t="s">
        <v>5</v>
      </c>
      <c r="F54" s="19"/>
      <c r="G54" s="25"/>
      <c r="H54" s="26"/>
      <c r="I54" s="27"/>
      <c r="J54" s="27"/>
      <c r="L54" s="39"/>
      <c r="M54" s="39"/>
      <c r="N54" s="39"/>
      <c r="O54" s="39"/>
    </row>
    <row r="55" spans="1:15" ht="14.5" hidden="1" customHeight="1" x14ac:dyDescent="0.25">
      <c r="A55" s="131" t="s">
        <v>121</v>
      </c>
      <c r="B55" s="131"/>
      <c r="C55" s="131"/>
      <c r="D55" s="183" t="s">
        <v>6</v>
      </c>
      <c r="E55" s="183" t="s">
        <v>6</v>
      </c>
      <c r="F55" s="19"/>
      <c r="G55" s="21"/>
      <c r="H55" s="22"/>
      <c r="I55" s="23"/>
      <c r="J55" s="23"/>
      <c r="L55" s="39"/>
      <c r="M55" s="39"/>
      <c r="N55" s="39"/>
      <c r="O55" s="39"/>
    </row>
    <row r="56" spans="1:15" ht="23" hidden="1" customHeight="1" x14ac:dyDescent="0.25">
      <c r="A56" s="131" t="s">
        <v>122</v>
      </c>
      <c r="B56" s="131"/>
      <c r="C56" s="131"/>
      <c r="D56" s="183"/>
      <c r="E56" s="183"/>
      <c r="F56" s="19"/>
      <c r="G56" s="21"/>
      <c r="H56" s="22"/>
      <c r="I56" s="23"/>
      <c r="J56" s="24"/>
      <c r="L56" s="39"/>
      <c r="M56" s="39"/>
      <c r="N56" s="39"/>
      <c r="O56" s="39"/>
    </row>
    <row r="57" spans="1:15" ht="14.5" hidden="1" customHeight="1" x14ac:dyDescent="0.2">
      <c r="A57" s="111" t="s">
        <v>81</v>
      </c>
      <c r="B57" s="112"/>
      <c r="C57" s="113"/>
      <c r="D57" s="183" t="s">
        <v>6</v>
      </c>
      <c r="E57" s="183" t="s">
        <v>6</v>
      </c>
      <c r="F57" s="19"/>
    </row>
    <row r="58" spans="1:15" ht="14.5" hidden="1" customHeight="1" x14ac:dyDescent="0.2">
      <c r="A58" s="111" t="s">
        <v>123</v>
      </c>
      <c r="B58" s="112"/>
      <c r="C58" s="113"/>
      <c r="D58" s="183" t="s">
        <v>6</v>
      </c>
      <c r="E58" s="183" t="s">
        <v>6</v>
      </c>
      <c r="F58" s="19"/>
    </row>
    <row r="59" spans="1:15" ht="32" hidden="1" customHeight="1" x14ac:dyDescent="0.2">
      <c r="A59" s="121" t="s">
        <v>71</v>
      </c>
      <c r="B59" s="132"/>
      <c r="C59" s="133"/>
      <c r="D59" s="183"/>
      <c r="E59" s="183"/>
      <c r="F59" s="19"/>
    </row>
    <row r="60" spans="1:15" ht="27.5" customHeight="1" x14ac:dyDescent="0.2">
      <c r="A60" s="134" t="s">
        <v>124</v>
      </c>
      <c r="B60" s="134"/>
      <c r="C60" s="134"/>
      <c r="D60" s="197">
        <f>D28+D42</f>
        <v>0</v>
      </c>
      <c r="E60" s="197">
        <f>E28+E42</f>
        <v>0</v>
      </c>
      <c r="F60" s="19"/>
    </row>
    <row r="61" spans="1:15" x14ac:dyDescent="0.2">
      <c r="A61" s="136" t="s">
        <v>125</v>
      </c>
      <c r="B61" s="136"/>
      <c r="C61" s="136"/>
      <c r="D61" s="136"/>
      <c r="E61" s="136"/>
      <c r="F61" s="19"/>
    </row>
    <row r="62" spans="1:15" x14ac:dyDescent="0.2">
      <c r="A62" s="137" t="s">
        <v>185</v>
      </c>
      <c r="B62" s="138"/>
      <c r="C62" s="138"/>
      <c r="D62" s="198">
        <f>SUM(D64:D68)</f>
        <v>168409</v>
      </c>
      <c r="E62" s="198">
        <f>SUM(E64:E68)</f>
        <v>30000</v>
      </c>
      <c r="F62" s="19"/>
    </row>
    <row r="63" spans="1:15" ht="14.5" customHeight="1" x14ac:dyDescent="0.2">
      <c r="A63" s="109" t="s">
        <v>44</v>
      </c>
      <c r="B63" s="109"/>
      <c r="C63" s="109"/>
      <c r="D63" s="190"/>
      <c r="E63" s="190"/>
      <c r="F63" s="19" t="s">
        <v>32</v>
      </c>
    </row>
    <row r="64" spans="1:15" x14ac:dyDescent="0.2">
      <c r="A64" s="111" t="s">
        <v>126</v>
      </c>
      <c r="B64" s="112"/>
      <c r="C64" s="113"/>
      <c r="D64" s="183" t="s">
        <v>6</v>
      </c>
      <c r="E64" s="183" t="s">
        <v>6</v>
      </c>
      <c r="F64" s="19"/>
    </row>
    <row r="65" spans="1:6" x14ac:dyDescent="0.2">
      <c r="A65" s="111" t="s">
        <v>127</v>
      </c>
      <c r="B65" s="112"/>
      <c r="C65" s="113"/>
      <c r="D65" s="183">
        <v>127070</v>
      </c>
      <c r="E65" s="183">
        <v>30000</v>
      </c>
      <c r="F65" s="19"/>
    </row>
    <row r="66" spans="1:6" hidden="1" x14ac:dyDescent="0.2">
      <c r="A66" s="111" t="s">
        <v>128</v>
      </c>
      <c r="B66" s="112"/>
      <c r="C66" s="113"/>
      <c r="D66" s="183"/>
      <c r="E66" s="183"/>
      <c r="F66" s="19"/>
    </row>
    <row r="67" spans="1:6" ht="14.5" hidden="1" customHeight="1" x14ac:dyDescent="0.2">
      <c r="A67" s="114" t="s">
        <v>181</v>
      </c>
      <c r="B67" s="112"/>
      <c r="C67" s="113"/>
      <c r="D67" s="183"/>
      <c r="E67" s="183"/>
      <c r="F67" s="19"/>
    </row>
    <row r="68" spans="1:6" x14ac:dyDescent="0.2">
      <c r="A68" s="114" t="s">
        <v>251</v>
      </c>
      <c r="B68" s="112"/>
      <c r="C68" s="113"/>
      <c r="D68" s="183">
        <v>41339</v>
      </c>
      <c r="E68" s="183"/>
      <c r="F68" s="19"/>
    </row>
    <row r="69" spans="1:6" x14ac:dyDescent="0.2">
      <c r="A69" s="135" t="s">
        <v>184</v>
      </c>
      <c r="B69" s="120"/>
      <c r="C69" s="120"/>
      <c r="D69" s="197">
        <f>SUM(D71:D76)</f>
        <v>-113335</v>
      </c>
      <c r="E69" s="197">
        <f>SUM(E71:E76)</f>
        <v>-4500</v>
      </c>
      <c r="F69" s="19"/>
    </row>
    <row r="70" spans="1:6" x14ac:dyDescent="0.2">
      <c r="A70" s="109" t="s">
        <v>44</v>
      </c>
      <c r="B70" s="109"/>
      <c r="C70" s="109"/>
      <c r="D70" s="190"/>
      <c r="E70" s="190"/>
      <c r="F70" s="19"/>
    </row>
    <row r="71" spans="1:6" ht="14.5" customHeight="1" x14ac:dyDescent="0.2">
      <c r="A71" s="120" t="s">
        <v>129</v>
      </c>
      <c r="B71" s="120"/>
      <c r="C71" s="120"/>
      <c r="D71" s="183">
        <v>-111835</v>
      </c>
      <c r="E71" s="183">
        <v>-4500</v>
      </c>
      <c r="F71" s="19"/>
    </row>
    <row r="72" spans="1:6" ht="14.5" customHeight="1" x14ac:dyDescent="0.2">
      <c r="A72" s="111" t="s">
        <v>130</v>
      </c>
      <c r="B72" s="111"/>
      <c r="C72" s="111"/>
      <c r="D72" s="183">
        <v>-1500</v>
      </c>
      <c r="E72" s="183" t="s">
        <v>6</v>
      </c>
      <c r="F72" s="19"/>
    </row>
    <row r="73" spans="1:6" ht="14.5" hidden="1" customHeight="1" x14ac:dyDescent="0.2">
      <c r="A73" s="111" t="s">
        <v>131</v>
      </c>
      <c r="B73" s="112"/>
      <c r="C73" s="113"/>
      <c r="D73" s="183" t="s">
        <v>6</v>
      </c>
      <c r="E73" s="183" t="s">
        <v>6</v>
      </c>
      <c r="F73" s="19" t="s">
        <v>32</v>
      </c>
    </row>
    <row r="74" spans="1:6" hidden="1" x14ac:dyDescent="0.2">
      <c r="A74" s="111" t="s">
        <v>132</v>
      </c>
      <c r="B74" s="112"/>
      <c r="C74" s="113"/>
      <c r="D74" s="183" t="s">
        <v>6</v>
      </c>
      <c r="E74" s="183" t="s">
        <v>6</v>
      </c>
      <c r="F74" s="19"/>
    </row>
    <row r="75" spans="1:6" ht="14.5" hidden="1" customHeight="1" x14ac:dyDescent="0.2">
      <c r="A75" s="114" t="s">
        <v>122</v>
      </c>
      <c r="B75" s="112"/>
      <c r="C75" s="113"/>
      <c r="D75" s="183"/>
      <c r="E75" s="183"/>
      <c r="F75" s="19"/>
    </row>
    <row r="76" spans="1:6" ht="28.5" hidden="1" customHeight="1" x14ac:dyDescent="0.2">
      <c r="A76" s="120" t="s">
        <v>133</v>
      </c>
      <c r="B76" s="120"/>
      <c r="C76" s="120"/>
      <c r="D76" s="183"/>
      <c r="E76" s="183"/>
      <c r="F76" s="19"/>
    </row>
    <row r="77" spans="1:6" ht="28.5" customHeight="1" x14ac:dyDescent="0.2">
      <c r="A77" s="126" t="s">
        <v>183</v>
      </c>
      <c r="B77" s="127"/>
      <c r="C77" s="127"/>
      <c r="D77" s="197">
        <f>D62+D69</f>
        <v>55074</v>
      </c>
      <c r="E77" s="197">
        <f>E62+E69</f>
        <v>25500</v>
      </c>
      <c r="F77" s="19"/>
    </row>
    <row r="78" spans="1:6" ht="24.5" customHeight="1" x14ac:dyDescent="0.2">
      <c r="A78" s="121" t="s">
        <v>134</v>
      </c>
      <c r="B78" s="121"/>
      <c r="C78" s="121"/>
      <c r="D78" s="197" t="s">
        <v>6</v>
      </c>
      <c r="E78" s="197" t="s">
        <v>6</v>
      </c>
      <c r="F78" s="19"/>
    </row>
    <row r="79" spans="1:6" ht="27.5" customHeight="1" x14ac:dyDescent="0.2">
      <c r="A79" s="121" t="s">
        <v>135</v>
      </c>
      <c r="B79" s="121"/>
      <c r="C79" s="121"/>
      <c r="D79" s="197" t="s">
        <v>6</v>
      </c>
      <c r="E79" s="197" t="s">
        <v>6</v>
      </c>
      <c r="F79" s="19"/>
    </row>
    <row r="80" spans="1:6" ht="25.5" customHeight="1" x14ac:dyDescent="0.2">
      <c r="A80" s="125" t="s">
        <v>182</v>
      </c>
      <c r="B80" s="121"/>
      <c r="C80" s="121"/>
      <c r="D80" s="197">
        <f>D82-D81</f>
        <v>-18590</v>
      </c>
      <c r="E80" s="197">
        <f>E82-E81</f>
        <v>-6735</v>
      </c>
      <c r="F80" s="19"/>
    </row>
    <row r="81" spans="1:6" ht="25.5" customHeight="1" x14ac:dyDescent="0.2">
      <c r="A81" s="121" t="s">
        <v>136</v>
      </c>
      <c r="B81" s="121"/>
      <c r="C81" s="121"/>
      <c r="D81" s="197">
        <v>36086</v>
      </c>
      <c r="E81" s="197">
        <v>18510</v>
      </c>
      <c r="F81" s="19"/>
    </row>
    <row r="82" spans="1:6" x14ac:dyDescent="0.2">
      <c r="A82" s="122" t="s">
        <v>137</v>
      </c>
      <c r="B82" s="123"/>
      <c r="C82" s="124"/>
      <c r="D82" s="197">
        <v>17496</v>
      </c>
      <c r="E82" s="197">
        <v>11775</v>
      </c>
      <c r="F82" s="19"/>
    </row>
    <row r="83" spans="1:6" x14ac:dyDescent="0.2">
      <c r="A83" s="19"/>
      <c r="B83" s="19"/>
      <c r="C83" s="19"/>
      <c r="D83" s="199"/>
      <c r="E83" s="199"/>
      <c r="F83" s="19"/>
    </row>
    <row r="84" spans="1:6" x14ac:dyDescent="0.25">
      <c r="A84" s="33" t="s">
        <v>16</v>
      </c>
      <c r="B84" s="19"/>
      <c r="C84" s="118" t="s">
        <v>17</v>
      </c>
      <c r="D84" s="118"/>
      <c r="E84" s="199"/>
      <c r="F84" s="34"/>
    </row>
    <row r="85" spans="1:6" x14ac:dyDescent="0.2">
      <c r="A85" s="19"/>
      <c r="B85" s="19"/>
      <c r="C85" s="119" t="s">
        <v>18</v>
      </c>
      <c r="D85" s="119"/>
      <c r="E85" s="199"/>
      <c r="F85" s="35" t="s">
        <v>19</v>
      </c>
    </row>
    <row r="86" spans="1:6" x14ac:dyDescent="0.25">
      <c r="A86" s="36" t="s">
        <v>20</v>
      </c>
      <c r="B86" s="19"/>
      <c r="C86" s="118"/>
      <c r="D86" s="118"/>
      <c r="E86" s="199"/>
      <c r="F86" s="34"/>
    </row>
    <row r="87" spans="1:6" x14ac:dyDescent="0.2">
      <c r="A87" s="19"/>
      <c r="B87" s="19"/>
      <c r="C87" s="119" t="s">
        <v>18</v>
      </c>
      <c r="D87" s="119"/>
      <c r="E87" s="199"/>
      <c r="F87" s="35" t="s">
        <v>19</v>
      </c>
    </row>
    <row r="88" spans="1:6" x14ac:dyDescent="0.2">
      <c r="A88" s="19" t="s">
        <v>21</v>
      </c>
      <c r="B88" s="19"/>
      <c r="C88" s="19"/>
      <c r="D88" s="199"/>
      <c r="E88" s="199"/>
      <c r="F88" s="19"/>
    </row>
    <row r="89" spans="1:6" x14ac:dyDescent="0.2">
      <c r="A89" s="19" t="s">
        <v>22</v>
      </c>
      <c r="B89" s="19"/>
      <c r="C89" s="19"/>
      <c r="D89" s="199"/>
      <c r="E89" s="199"/>
      <c r="F89" s="19"/>
    </row>
    <row r="90" spans="1:6" x14ac:dyDescent="0.2">
      <c r="A90" s="19"/>
      <c r="B90" s="19"/>
      <c r="C90" s="19"/>
      <c r="D90" s="199"/>
      <c r="E90" s="199"/>
      <c r="F90" s="19"/>
    </row>
    <row r="91" spans="1:6" x14ac:dyDescent="0.2">
      <c r="A91" s="19"/>
      <c r="B91" s="19"/>
      <c r="C91" s="19"/>
      <c r="D91" s="199"/>
      <c r="E91" s="199"/>
      <c r="F91" s="19"/>
    </row>
    <row r="92" spans="1:6" x14ac:dyDescent="0.2">
      <c r="A92" s="19"/>
      <c r="B92" s="19"/>
      <c r="C92" s="19"/>
      <c r="D92" s="199"/>
      <c r="E92" s="199"/>
      <c r="F92" s="19"/>
    </row>
    <row r="93" spans="1:6" x14ac:dyDescent="0.2">
      <c r="A93" s="19"/>
      <c r="B93" s="19"/>
      <c r="C93" s="19"/>
      <c r="D93" s="199"/>
      <c r="E93" s="199"/>
      <c r="F93" s="19"/>
    </row>
    <row r="94" spans="1:6" x14ac:dyDescent="0.2">
      <c r="A94" s="19"/>
      <c r="B94" s="19"/>
      <c r="C94" s="19"/>
      <c r="D94" s="199"/>
      <c r="E94" s="199"/>
      <c r="F94" s="19"/>
    </row>
    <row r="95" spans="1:6" x14ac:dyDescent="0.2">
      <c r="A95" s="19"/>
      <c r="B95" s="19"/>
      <c r="C95" s="19"/>
      <c r="D95" s="199"/>
      <c r="E95" s="199"/>
      <c r="F95" s="19"/>
    </row>
    <row r="96" spans="1:6" x14ac:dyDescent="0.2">
      <c r="A96" s="19"/>
      <c r="B96" s="19"/>
      <c r="C96" s="19"/>
      <c r="D96" s="199"/>
      <c r="E96" s="199"/>
      <c r="F96" s="19"/>
    </row>
    <row r="97" spans="1:6" x14ac:dyDescent="0.2">
      <c r="A97" s="19"/>
      <c r="B97" s="19"/>
      <c r="C97" s="19"/>
      <c r="D97" s="199"/>
      <c r="E97" s="199"/>
      <c r="F97" s="19"/>
    </row>
  </sheetData>
  <mergeCells count="84">
    <mergeCell ref="A24:C24"/>
    <mergeCell ref="A1:E1"/>
    <mergeCell ref="C85:D85"/>
    <mergeCell ref="A53:C53"/>
    <mergeCell ref="A54:C54"/>
    <mergeCell ref="A55:C55"/>
    <mergeCell ref="A56:C56"/>
    <mergeCell ref="A57:C57"/>
    <mergeCell ref="A58:C58"/>
    <mergeCell ref="A59:C59"/>
    <mergeCell ref="A60:C60"/>
    <mergeCell ref="A65:C65"/>
    <mergeCell ref="A66:C66"/>
    <mergeCell ref="A68:C68"/>
    <mergeCell ref="A69:C69"/>
    <mergeCell ref="A61:E61"/>
    <mergeCell ref="A62:C62"/>
    <mergeCell ref="C86:D86"/>
    <mergeCell ref="C87:D87"/>
    <mergeCell ref="A70:C70"/>
    <mergeCell ref="A71:C71"/>
    <mergeCell ref="A72:C72"/>
    <mergeCell ref="A73:C73"/>
    <mergeCell ref="A74:C74"/>
    <mergeCell ref="A76:C76"/>
    <mergeCell ref="A81:C81"/>
    <mergeCell ref="A82:C82"/>
    <mergeCell ref="A79:C79"/>
    <mergeCell ref="A80:C80"/>
    <mergeCell ref="A77:C77"/>
    <mergeCell ref="A78:C78"/>
    <mergeCell ref="A75:C75"/>
    <mergeCell ref="C84:D84"/>
    <mergeCell ref="A64:C64"/>
    <mergeCell ref="A67:C67"/>
    <mergeCell ref="A40:C40"/>
    <mergeCell ref="A41:C41"/>
    <mergeCell ref="A49:C49"/>
    <mergeCell ref="A50:C50"/>
    <mergeCell ref="A51:C51"/>
    <mergeCell ref="A43:C43"/>
    <mergeCell ref="A44:C44"/>
    <mergeCell ref="A45:C45"/>
    <mergeCell ref="A46:C46"/>
    <mergeCell ref="A47:C47"/>
    <mergeCell ref="A48:C48"/>
    <mergeCell ref="A42:C42"/>
    <mergeCell ref="A35:C35"/>
    <mergeCell ref="A30:C30"/>
    <mergeCell ref="A31:C31"/>
    <mergeCell ref="A32:C32"/>
    <mergeCell ref="A63:C63"/>
    <mergeCell ref="A33:C33"/>
    <mergeCell ref="A34:C34"/>
    <mergeCell ref="A37:C37"/>
    <mergeCell ref="A38:C38"/>
    <mergeCell ref="A39:C39"/>
    <mergeCell ref="A36:C36"/>
    <mergeCell ref="A25:C25"/>
    <mergeCell ref="A26:C26"/>
    <mergeCell ref="A27:E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5:C5"/>
    <mergeCell ref="A6:C6"/>
    <mergeCell ref="A7:E7"/>
    <mergeCell ref="A8:C8"/>
    <mergeCell ref="A9:C9"/>
    <mergeCell ref="A10:C10"/>
    <mergeCell ref="A3:E3"/>
    <mergeCell ref="A2:F2"/>
  </mergeCells>
  <pageMargins left="0.86614173228346458" right="0.27559055118110237" top="0.82677165354330717" bottom="0.47244094488188981" header="0.15748031496062992" footer="0.31496062992125984"/>
  <pageSetup paperSize="9" scale="92" fitToWidth="0" orientation="portrait" verticalDpi="4294967295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zoomScaleNormal="100" workbookViewId="0">
      <selection activeCell="A4" sqref="A4"/>
    </sheetView>
  </sheetViews>
  <sheetFormatPr defaultRowHeight="14.5" x14ac:dyDescent="0.35"/>
  <cols>
    <col min="1" max="1" width="33.54296875" style="31" customWidth="1"/>
    <col min="2" max="2" width="16.1796875" style="31" customWidth="1"/>
    <col min="3" max="3" width="0" style="31" hidden="1" customWidth="1"/>
    <col min="4" max="4" width="12.453125" style="31" hidden="1" customWidth="1"/>
    <col min="5" max="5" width="10.453125" style="31" hidden="1" customWidth="1"/>
    <col min="6" max="6" width="15.453125" style="31" customWidth="1"/>
    <col min="7" max="7" width="10.453125" style="31" customWidth="1"/>
    <col min="8" max="8" width="1.90625" style="31" hidden="1" customWidth="1"/>
    <col min="9" max="9" width="12.36328125" style="31" customWidth="1"/>
    <col min="10" max="16384" width="8.7265625" style="31"/>
  </cols>
  <sheetData>
    <row r="1" spans="1:13" ht="40" customHeight="1" x14ac:dyDescent="0.35">
      <c r="A1" s="139" t="s">
        <v>196</v>
      </c>
      <c r="B1" s="139"/>
      <c r="C1" s="139"/>
      <c r="D1" s="139"/>
      <c r="E1" s="139"/>
      <c r="F1" s="139"/>
      <c r="G1" s="139"/>
      <c r="H1" s="139"/>
      <c r="I1" s="139"/>
      <c r="J1" s="42"/>
      <c r="K1" s="42"/>
      <c r="L1" s="42"/>
      <c r="M1" s="42"/>
    </row>
    <row r="2" spans="1:13" x14ac:dyDescent="0.35">
      <c r="A2" s="142" t="s">
        <v>192</v>
      </c>
      <c r="B2" s="143"/>
      <c r="C2" s="143"/>
      <c r="D2" s="143"/>
      <c r="E2" s="143"/>
      <c r="F2" s="143"/>
      <c r="G2" s="143"/>
      <c r="H2" s="143"/>
      <c r="I2" s="143"/>
      <c r="J2" s="42"/>
      <c r="K2" s="42"/>
      <c r="L2" s="42"/>
      <c r="M2" s="42"/>
    </row>
    <row r="3" spans="1:13" x14ac:dyDescent="0.25">
      <c r="A3" s="80" t="s">
        <v>257</v>
      </c>
      <c r="B3" s="80"/>
      <c r="C3" s="80"/>
      <c r="D3" s="80"/>
      <c r="E3" s="80"/>
      <c r="F3" s="80"/>
      <c r="G3" s="80"/>
      <c r="H3" s="80"/>
      <c r="I3" s="80"/>
      <c r="J3" s="57"/>
      <c r="K3" s="57"/>
      <c r="L3" s="57"/>
      <c r="M3" s="42"/>
    </row>
    <row r="4" spans="1:13" x14ac:dyDescent="0.25">
      <c r="A4" s="56"/>
      <c r="B4" s="56"/>
      <c r="C4" s="56"/>
      <c r="D4" s="56"/>
      <c r="E4" s="56"/>
      <c r="F4" s="56"/>
      <c r="G4" s="56"/>
      <c r="H4" s="56"/>
      <c r="I4" s="56"/>
      <c r="J4" s="57"/>
      <c r="K4" s="57"/>
      <c r="L4" s="57"/>
      <c r="M4" s="42"/>
    </row>
    <row r="6" spans="1:13" x14ac:dyDescent="0.35">
      <c r="A6" s="42"/>
      <c r="B6" s="42"/>
      <c r="C6" s="42"/>
      <c r="D6" s="42"/>
      <c r="E6" s="42"/>
      <c r="F6" s="42"/>
      <c r="G6" s="42"/>
      <c r="H6" s="141" t="s">
        <v>0</v>
      </c>
      <c r="I6" s="141"/>
      <c r="J6" s="42"/>
      <c r="K6" s="42"/>
      <c r="L6" s="42"/>
      <c r="M6" s="42"/>
    </row>
    <row r="7" spans="1:13" ht="14.5" customHeight="1" x14ac:dyDescent="0.35">
      <c r="A7" s="144" t="s">
        <v>138</v>
      </c>
      <c r="B7" s="145" t="s">
        <v>139</v>
      </c>
      <c r="C7" s="145"/>
      <c r="D7" s="145"/>
      <c r="E7" s="145"/>
      <c r="F7" s="145"/>
      <c r="G7" s="145"/>
      <c r="H7" s="145" t="s">
        <v>140</v>
      </c>
      <c r="I7" s="145" t="s">
        <v>141</v>
      </c>
      <c r="J7" s="42"/>
      <c r="K7" s="42"/>
      <c r="L7" s="42"/>
      <c r="M7" s="42"/>
    </row>
    <row r="8" spans="1:13" ht="36.5" customHeight="1" x14ac:dyDescent="0.35">
      <c r="A8" s="144"/>
      <c r="B8" s="71" t="s">
        <v>12</v>
      </c>
      <c r="C8" s="71" t="s">
        <v>13</v>
      </c>
      <c r="D8" s="71" t="s">
        <v>142</v>
      </c>
      <c r="E8" s="71" t="s">
        <v>14</v>
      </c>
      <c r="F8" s="71" t="s">
        <v>143</v>
      </c>
      <c r="G8" s="71" t="s">
        <v>15</v>
      </c>
      <c r="H8" s="145"/>
      <c r="I8" s="145"/>
      <c r="J8" s="42"/>
      <c r="K8" s="42"/>
      <c r="L8" s="42"/>
      <c r="M8" s="42"/>
    </row>
    <row r="9" spans="1:13" x14ac:dyDescent="0.35">
      <c r="A9" s="43" t="s">
        <v>2</v>
      </c>
      <c r="B9" s="43" t="s">
        <v>4</v>
      </c>
      <c r="C9" s="43" t="s">
        <v>5</v>
      </c>
      <c r="D9" s="44" t="s">
        <v>144</v>
      </c>
      <c r="E9" s="44" t="s">
        <v>145</v>
      </c>
      <c r="F9" s="44" t="s">
        <v>146</v>
      </c>
      <c r="G9" s="44" t="s">
        <v>147</v>
      </c>
      <c r="H9" s="44" t="s">
        <v>148</v>
      </c>
      <c r="I9" s="44" t="s">
        <v>149</v>
      </c>
      <c r="J9" s="42"/>
      <c r="K9" s="42"/>
      <c r="L9" s="42"/>
      <c r="M9" s="42"/>
    </row>
    <row r="10" spans="1:13" x14ac:dyDescent="0.35">
      <c r="A10" s="64" t="s">
        <v>178</v>
      </c>
      <c r="B10" s="201">
        <v>100000</v>
      </c>
      <c r="C10" s="201" t="s">
        <v>6</v>
      </c>
      <c r="D10" s="201" t="s">
        <v>6</v>
      </c>
      <c r="E10" s="202" t="s">
        <v>6</v>
      </c>
      <c r="F10" s="201">
        <v>170397</v>
      </c>
      <c r="G10" s="202" t="s">
        <v>6</v>
      </c>
      <c r="H10" s="202" t="s">
        <v>6</v>
      </c>
      <c r="I10" s="203">
        <f>SUM(B10:H10)</f>
        <v>270397</v>
      </c>
      <c r="J10" s="42"/>
      <c r="K10" s="42"/>
      <c r="L10" s="42"/>
      <c r="M10" s="42"/>
    </row>
    <row r="11" spans="1:13" hidden="1" x14ac:dyDescent="0.35">
      <c r="A11" s="65" t="s">
        <v>150</v>
      </c>
      <c r="B11" s="204" t="s">
        <v>6</v>
      </c>
      <c r="C11" s="204" t="s">
        <v>6</v>
      </c>
      <c r="D11" s="204" t="s">
        <v>6</v>
      </c>
      <c r="E11" s="205" t="s">
        <v>6</v>
      </c>
      <c r="F11" s="205" t="s">
        <v>6</v>
      </c>
      <c r="G11" s="205" t="s">
        <v>6</v>
      </c>
      <c r="H11" s="205" t="s">
        <v>6</v>
      </c>
      <c r="I11" s="206" t="s">
        <v>6</v>
      </c>
      <c r="J11" s="42"/>
      <c r="K11" s="42"/>
      <c r="L11" s="42"/>
      <c r="M11" s="42"/>
    </row>
    <row r="12" spans="1:13" ht="23" hidden="1" x14ac:dyDescent="0.35">
      <c r="A12" s="65" t="s">
        <v>151</v>
      </c>
      <c r="B12" s="203">
        <f>B10</f>
        <v>100000</v>
      </c>
      <c r="C12" s="203" t="s">
        <v>6</v>
      </c>
      <c r="D12" s="203" t="s">
        <v>6</v>
      </c>
      <c r="E12" s="206" t="s">
        <v>6</v>
      </c>
      <c r="F12" s="203">
        <f>F10</f>
        <v>170397</v>
      </c>
      <c r="G12" s="206" t="s">
        <v>6</v>
      </c>
      <c r="H12" s="206" t="s">
        <v>6</v>
      </c>
      <c r="I12" s="203">
        <f t="shared" ref="I12:I14" si="0">SUM(B12:H12)</f>
        <v>270397</v>
      </c>
      <c r="J12" s="42"/>
      <c r="K12" s="42"/>
      <c r="L12" s="42"/>
      <c r="M12" s="42"/>
    </row>
    <row r="13" spans="1:13" hidden="1" x14ac:dyDescent="0.35">
      <c r="A13" s="64" t="s">
        <v>174</v>
      </c>
      <c r="B13" s="203" t="s">
        <v>6</v>
      </c>
      <c r="C13" s="203" t="s">
        <v>6</v>
      </c>
      <c r="D13" s="203" t="s">
        <v>6</v>
      </c>
      <c r="E13" s="206" t="s">
        <v>6</v>
      </c>
      <c r="F13" s="203">
        <f>F14</f>
        <v>18050</v>
      </c>
      <c r="G13" s="206" t="s">
        <v>6</v>
      </c>
      <c r="H13" s="206" t="s">
        <v>6</v>
      </c>
      <c r="I13" s="203">
        <f t="shared" si="0"/>
        <v>18050</v>
      </c>
      <c r="J13" s="42"/>
      <c r="K13" s="42"/>
      <c r="L13" s="42"/>
      <c r="M13" s="42"/>
    </row>
    <row r="14" spans="1:13" x14ac:dyDescent="0.35">
      <c r="A14" s="68" t="s">
        <v>252</v>
      </c>
      <c r="B14" s="204" t="s">
        <v>6</v>
      </c>
      <c r="C14" s="204" t="s">
        <v>6</v>
      </c>
      <c r="D14" s="204" t="s">
        <v>6</v>
      </c>
      <c r="E14" s="205" t="s">
        <v>6</v>
      </c>
      <c r="F14" s="207">
        <f>Ф2!F44</f>
        <v>18050</v>
      </c>
      <c r="G14" s="205" t="s">
        <v>6</v>
      </c>
      <c r="H14" s="205" t="s">
        <v>6</v>
      </c>
      <c r="I14" s="203">
        <f t="shared" si="0"/>
        <v>18050</v>
      </c>
      <c r="J14" s="42"/>
      <c r="K14" s="42"/>
      <c r="L14" s="42"/>
      <c r="M14" s="42"/>
    </row>
    <row r="15" spans="1:13" hidden="1" x14ac:dyDescent="0.35">
      <c r="A15" s="68" t="s">
        <v>175</v>
      </c>
      <c r="B15" s="203" t="s">
        <v>6</v>
      </c>
      <c r="C15" s="203" t="s">
        <v>6</v>
      </c>
      <c r="D15" s="203" t="s">
        <v>6</v>
      </c>
      <c r="E15" s="206" t="s">
        <v>6</v>
      </c>
      <c r="F15" s="206" t="s">
        <v>6</v>
      </c>
      <c r="G15" s="206" t="s">
        <v>6</v>
      </c>
      <c r="H15" s="206" t="s">
        <v>6</v>
      </c>
      <c r="I15" s="206" t="s">
        <v>6</v>
      </c>
      <c r="J15" s="42" t="s">
        <v>32</v>
      </c>
      <c r="K15" s="42"/>
      <c r="L15" s="42"/>
      <c r="M15" s="42"/>
    </row>
    <row r="16" spans="1:13" ht="14.5" hidden="1" customHeight="1" x14ac:dyDescent="0.35">
      <c r="A16" s="68" t="s">
        <v>44</v>
      </c>
      <c r="B16" s="204" t="s">
        <v>6</v>
      </c>
      <c r="C16" s="204" t="s">
        <v>6</v>
      </c>
      <c r="D16" s="204" t="s">
        <v>6</v>
      </c>
      <c r="E16" s="204" t="s">
        <v>6</v>
      </c>
      <c r="F16" s="205" t="s">
        <v>6</v>
      </c>
      <c r="G16" s="204" t="s">
        <v>6</v>
      </c>
      <c r="H16" s="204" t="s">
        <v>6</v>
      </c>
      <c r="I16" s="206" t="s">
        <v>6</v>
      </c>
      <c r="J16" s="42"/>
      <c r="K16" s="42"/>
      <c r="L16" s="42"/>
      <c r="M16" s="42"/>
    </row>
    <row r="17" spans="1:14" ht="57.5" hidden="1" x14ac:dyDescent="0.35">
      <c r="A17" s="68" t="s">
        <v>152</v>
      </c>
      <c r="B17" s="204" t="s">
        <v>6</v>
      </c>
      <c r="C17" s="204" t="s">
        <v>6</v>
      </c>
      <c r="D17" s="204" t="s">
        <v>6</v>
      </c>
      <c r="E17" s="205" t="s">
        <v>6</v>
      </c>
      <c r="F17" s="205" t="s">
        <v>6</v>
      </c>
      <c r="G17" s="205" t="s">
        <v>6</v>
      </c>
      <c r="H17" s="205" t="s">
        <v>6</v>
      </c>
      <c r="I17" s="206" t="s">
        <v>6</v>
      </c>
      <c r="J17" s="42"/>
      <c r="K17" s="42"/>
      <c r="L17" s="42"/>
      <c r="M17" s="42"/>
    </row>
    <row r="18" spans="1:14" ht="57.5" hidden="1" x14ac:dyDescent="0.35">
      <c r="A18" s="68" t="s">
        <v>153</v>
      </c>
      <c r="B18" s="204" t="s">
        <v>6</v>
      </c>
      <c r="C18" s="204" t="s">
        <v>6</v>
      </c>
      <c r="D18" s="204" t="s">
        <v>6</v>
      </c>
      <c r="E18" s="204" t="s">
        <v>6</v>
      </c>
      <c r="F18" s="205" t="s">
        <v>6</v>
      </c>
      <c r="G18" s="204" t="s">
        <v>6</v>
      </c>
      <c r="H18" s="204" t="s">
        <v>6</v>
      </c>
      <c r="I18" s="206" t="s">
        <v>6</v>
      </c>
      <c r="J18" s="42"/>
      <c r="K18" s="42"/>
      <c r="L18" s="42"/>
      <c r="M18" s="42"/>
    </row>
    <row r="19" spans="1:14" ht="34.5" hidden="1" x14ac:dyDescent="0.2">
      <c r="A19" s="69" t="s">
        <v>154</v>
      </c>
      <c r="B19" s="208" t="s">
        <v>6</v>
      </c>
      <c r="C19" s="208" t="s">
        <v>6</v>
      </c>
      <c r="D19" s="208" t="s">
        <v>6</v>
      </c>
      <c r="E19" s="209" t="s">
        <v>6</v>
      </c>
      <c r="F19" s="209" t="s">
        <v>6</v>
      </c>
      <c r="G19" s="209" t="s">
        <v>6</v>
      </c>
      <c r="H19" s="209" t="s">
        <v>6</v>
      </c>
      <c r="I19" s="210" t="s">
        <v>6</v>
      </c>
      <c r="J19" s="41"/>
      <c r="K19" s="41"/>
      <c r="L19" s="41"/>
      <c r="M19" s="41"/>
      <c r="N19" s="41"/>
    </row>
    <row r="20" spans="1:14" ht="57.5" hidden="1" x14ac:dyDescent="0.2">
      <c r="A20" s="69" t="s">
        <v>46</v>
      </c>
      <c r="B20" s="211" t="s">
        <v>6</v>
      </c>
      <c r="C20" s="211" t="s">
        <v>6</v>
      </c>
      <c r="D20" s="211" t="s">
        <v>6</v>
      </c>
      <c r="E20" s="212" t="s">
        <v>6</v>
      </c>
      <c r="F20" s="212" t="s">
        <v>6</v>
      </c>
      <c r="G20" s="212" t="s">
        <v>6</v>
      </c>
      <c r="H20" s="212" t="s">
        <v>6</v>
      </c>
      <c r="I20" s="213" t="s">
        <v>6</v>
      </c>
      <c r="J20" s="41"/>
      <c r="K20" s="41"/>
      <c r="L20" s="41"/>
      <c r="M20" s="41"/>
      <c r="N20" s="41"/>
    </row>
    <row r="21" spans="1:14" ht="23" hidden="1" x14ac:dyDescent="0.2">
      <c r="A21" s="69" t="s">
        <v>56</v>
      </c>
      <c r="B21" s="211" t="s">
        <v>6</v>
      </c>
      <c r="C21" s="211" t="s">
        <v>6</v>
      </c>
      <c r="D21" s="211" t="s">
        <v>6</v>
      </c>
      <c r="E21" s="212" t="s">
        <v>6</v>
      </c>
      <c r="F21" s="212" t="s">
        <v>6</v>
      </c>
      <c r="G21" s="212" t="s">
        <v>6</v>
      </c>
      <c r="H21" s="212" t="s">
        <v>6</v>
      </c>
      <c r="I21" s="213" t="s">
        <v>6</v>
      </c>
      <c r="J21" s="41"/>
      <c r="K21" s="41"/>
      <c r="L21" s="41"/>
      <c r="M21" s="41"/>
      <c r="N21" s="41"/>
    </row>
    <row r="22" spans="1:14" ht="34.5" hidden="1" x14ac:dyDescent="0.2">
      <c r="A22" s="69" t="s">
        <v>155</v>
      </c>
      <c r="B22" s="211" t="s">
        <v>6</v>
      </c>
      <c r="C22" s="211" t="s">
        <v>6</v>
      </c>
      <c r="D22" s="211" t="s">
        <v>6</v>
      </c>
      <c r="E22" s="211" t="s">
        <v>6</v>
      </c>
      <c r="F22" s="212" t="s">
        <v>6</v>
      </c>
      <c r="G22" s="211" t="s">
        <v>6</v>
      </c>
      <c r="H22" s="211" t="s">
        <v>6</v>
      </c>
      <c r="I22" s="213" t="s">
        <v>6</v>
      </c>
      <c r="J22" s="41"/>
      <c r="K22" s="41"/>
      <c r="L22" s="41"/>
      <c r="M22" s="41"/>
      <c r="N22" s="41"/>
    </row>
    <row r="23" spans="1:14" ht="23" hidden="1" x14ac:dyDescent="0.2">
      <c r="A23" s="69" t="s">
        <v>156</v>
      </c>
      <c r="B23" s="211" t="s">
        <v>6</v>
      </c>
      <c r="C23" s="211" t="s">
        <v>6</v>
      </c>
      <c r="D23" s="211" t="s">
        <v>6</v>
      </c>
      <c r="E23" s="211" t="s">
        <v>6</v>
      </c>
      <c r="F23" s="212" t="s">
        <v>6</v>
      </c>
      <c r="G23" s="212" t="s">
        <v>6</v>
      </c>
      <c r="H23" s="212" t="s">
        <v>6</v>
      </c>
      <c r="I23" s="213" t="s">
        <v>6</v>
      </c>
      <c r="J23" s="41"/>
      <c r="K23" s="41"/>
      <c r="L23" s="41"/>
      <c r="M23" s="41"/>
      <c r="N23" s="41"/>
    </row>
    <row r="24" spans="1:14" ht="23" hidden="1" x14ac:dyDescent="0.2">
      <c r="A24" s="69" t="s">
        <v>50</v>
      </c>
      <c r="B24" s="208" t="s">
        <v>6</v>
      </c>
      <c r="C24" s="208" t="s">
        <v>6</v>
      </c>
      <c r="D24" s="208" t="s">
        <v>6</v>
      </c>
      <c r="E24" s="209" t="s">
        <v>6</v>
      </c>
      <c r="F24" s="209" t="s">
        <v>6</v>
      </c>
      <c r="G24" s="209" t="s">
        <v>6</v>
      </c>
      <c r="H24" s="209" t="s">
        <v>6</v>
      </c>
      <c r="I24" s="210" t="s">
        <v>6</v>
      </c>
      <c r="J24" s="41"/>
      <c r="K24" s="41"/>
      <c r="L24" s="41"/>
      <c r="M24" s="41"/>
      <c r="N24" s="41"/>
    </row>
    <row r="25" spans="1:14" ht="34.5" hidden="1" x14ac:dyDescent="0.2">
      <c r="A25" s="69" t="s">
        <v>157</v>
      </c>
      <c r="B25" s="208" t="s">
        <v>6</v>
      </c>
      <c r="C25" s="208" t="s">
        <v>6</v>
      </c>
      <c r="D25" s="208" t="s">
        <v>6</v>
      </c>
      <c r="E25" s="208" t="s">
        <v>6</v>
      </c>
      <c r="F25" s="208" t="s">
        <v>6</v>
      </c>
      <c r="G25" s="208" t="s">
        <v>6</v>
      </c>
      <c r="H25" s="208" t="s">
        <v>6</v>
      </c>
      <c r="I25" s="213" t="s">
        <v>6</v>
      </c>
      <c r="J25" s="41"/>
      <c r="K25" s="41"/>
      <c r="L25" s="41"/>
      <c r="M25" s="41"/>
      <c r="N25" s="41"/>
    </row>
    <row r="26" spans="1:14" hidden="1" x14ac:dyDescent="0.2">
      <c r="A26" s="69" t="s">
        <v>176</v>
      </c>
      <c r="B26" s="214" t="s">
        <v>6</v>
      </c>
      <c r="C26" s="214" t="s">
        <v>6</v>
      </c>
      <c r="D26" s="214" t="s">
        <v>6</v>
      </c>
      <c r="E26" s="213" t="s">
        <v>6</v>
      </c>
      <c r="F26" s="213" t="s">
        <v>6</v>
      </c>
      <c r="G26" s="213" t="s">
        <v>6</v>
      </c>
      <c r="H26" s="213" t="s">
        <v>6</v>
      </c>
      <c r="I26" s="213" t="s">
        <v>6</v>
      </c>
      <c r="J26" s="41"/>
      <c r="K26" s="41"/>
      <c r="L26" s="41"/>
      <c r="M26" s="41"/>
      <c r="N26" s="41"/>
    </row>
    <row r="27" spans="1:14" hidden="1" x14ac:dyDescent="0.2">
      <c r="A27" s="66" t="s">
        <v>44</v>
      </c>
      <c r="B27" s="211" t="s">
        <v>6</v>
      </c>
      <c r="C27" s="211" t="s">
        <v>6</v>
      </c>
      <c r="D27" s="211" t="s">
        <v>6</v>
      </c>
      <c r="E27" s="212" t="s">
        <v>6</v>
      </c>
      <c r="F27" s="212" t="s">
        <v>6</v>
      </c>
      <c r="G27" s="212" t="s">
        <v>6</v>
      </c>
      <c r="H27" s="212" t="s">
        <v>6</v>
      </c>
      <c r="I27" s="213" t="s">
        <v>6</v>
      </c>
      <c r="J27" s="41"/>
      <c r="K27" s="41"/>
      <c r="L27" s="41"/>
      <c r="M27" s="41"/>
      <c r="N27" s="41"/>
    </row>
    <row r="28" spans="1:14" ht="23" hidden="1" x14ac:dyDescent="0.2">
      <c r="A28" s="66" t="s">
        <v>158</v>
      </c>
      <c r="B28" s="211" t="s">
        <v>6</v>
      </c>
      <c r="C28" s="211" t="s">
        <v>6</v>
      </c>
      <c r="D28" s="211" t="s">
        <v>6</v>
      </c>
      <c r="E28" s="212" t="s">
        <v>6</v>
      </c>
      <c r="F28" s="212" t="s">
        <v>6</v>
      </c>
      <c r="G28" s="212" t="s">
        <v>6</v>
      </c>
      <c r="H28" s="212" t="s">
        <v>6</v>
      </c>
      <c r="I28" s="213" t="s">
        <v>6</v>
      </c>
      <c r="J28" s="41"/>
      <c r="K28" s="41"/>
      <c r="L28" s="41"/>
      <c r="M28" s="41"/>
      <c r="N28" s="41"/>
    </row>
    <row r="29" spans="1:14" hidden="1" x14ac:dyDescent="0.2">
      <c r="A29" s="66" t="s">
        <v>44</v>
      </c>
      <c r="B29" s="211" t="s">
        <v>6</v>
      </c>
      <c r="C29" s="211" t="s">
        <v>6</v>
      </c>
      <c r="D29" s="211" t="s">
        <v>6</v>
      </c>
      <c r="E29" s="212" t="s">
        <v>6</v>
      </c>
      <c r="F29" s="212" t="s">
        <v>6</v>
      </c>
      <c r="G29" s="212" t="s">
        <v>6</v>
      </c>
      <c r="H29" s="212" t="s">
        <v>6</v>
      </c>
      <c r="I29" s="213" t="s">
        <v>6</v>
      </c>
      <c r="J29" s="41"/>
      <c r="K29" s="41"/>
      <c r="L29" s="41"/>
      <c r="M29" s="41"/>
      <c r="N29" s="41"/>
    </row>
    <row r="30" spans="1:14" hidden="1" x14ac:dyDescent="0.2">
      <c r="A30" s="66" t="s">
        <v>159</v>
      </c>
      <c r="B30" s="211" t="s">
        <v>6</v>
      </c>
      <c r="C30" s="211" t="s">
        <v>6</v>
      </c>
      <c r="D30" s="211" t="s">
        <v>6</v>
      </c>
      <c r="E30" s="212" t="s">
        <v>6</v>
      </c>
      <c r="F30" s="212" t="s">
        <v>6</v>
      </c>
      <c r="G30" s="212" t="s">
        <v>6</v>
      </c>
      <c r="H30" s="212" t="s">
        <v>6</v>
      </c>
      <c r="I30" s="213" t="s">
        <v>6</v>
      </c>
      <c r="J30" s="41"/>
      <c r="K30" s="41"/>
      <c r="L30" s="41"/>
      <c r="M30" s="41"/>
      <c r="N30" s="41"/>
    </row>
    <row r="31" spans="1:14" ht="34.5" hidden="1" x14ac:dyDescent="0.2">
      <c r="A31" s="66" t="s">
        <v>160</v>
      </c>
      <c r="B31" s="211" t="s">
        <v>6</v>
      </c>
      <c r="C31" s="211" t="s">
        <v>6</v>
      </c>
      <c r="D31" s="211" t="s">
        <v>6</v>
      </c>
      <c r="E31" s="212" t="s">
        <v>6</v>
      </c>
      <c r="F31" s="212" t="s">
        <v>6</v>
      </c>
      <c r="G31" s="212" t="s">
        <v>6</v>
      </c>
      <c r="H31" s="212" t="s">
        <v>6</v>
      </c>
      <c r="I31" s="213" t="s">
        <v>6</v>
      </c>
      <c r="J31" s="41"/>
      <c r="K31" s="41"/>
      <c r="L31" s="41"/>
      <c r="M31" s="41"/>
      <c r="N31" s="41"/>
    </row>
    <row r="32" spans="1:14" ht="34.5" hidden="1" x14ac:dyDescent="0.2">
      <c r="A32" s="66" t="s">
        <v>161</v>
      </c>
      <c r="B32" s="211" t="s">
        <v>6</v>
      </c>
      <c r="C32" s="211" t="s">
        <v>6</v>
      </c>
      <c r="D32" s="211" t="s">
        <v>6</v>
      </c>
      <c r="E32" s="212" t="s">
        <v>6</v>
      </c>
      <c r="F32" s="212" t="s">
        <v>6</v>
      </c>
      <c r="G32" s="212" t="s">
        <v>6</v>
      </c>
      <c r="H32" s="212" t="s">
        <v>6</v>
      </c>
      <c r="I32" s="213" t="s">
        <v>6</v>
      </c>
      <c r="J32" s="41"/>
      <c r="K32" s="41"/>
      <c r="L32" s="41"/>
      <c r="M32" s="41"/>
      <c r="N32" s="41"/>
    </row>
    <row r="33" spans="1:15" hidden="1" x14ac:dyDescent="0.2">
      <c r="A33" s="66" t="s">
        <v>162</v>
      </c>
      <c r="B33" s="211" t="s">
        <v>6</v>
      </c>
      <c r="C33" s="211" t="s">
        <v>6</v>
      </c>
      <c r="D33" s="211" t="s">
        <v>6</v>
      </c>
      <c r="E33" s="212" t="s">
        <v>6</v>
      </c>
      <c r="F33" s="212" t="s">
        <v>6</v>
      </c>
      <c r="G33" s="212" t="s">
        <v>6</v>
      </c>
      <c r="H33" s="212" t="s">
        <v>6</v>
      </c>
      <c r="I33" s="213" t="s">
        <v>6</v>
      </c>
      <c r="J33" s="41"/>
      <c r="K33" s="41"/>
      <c r="L33" s="41"/>
      <c r="M33" s="41"/>
      <c r="N33" s="41"/>
    </row>
    <row r="34" spans="1:15" ht="23" hidden="1" x14ac:dyDescent="0.2">
      <c r="A34" s="66" t="s">
        <v>163</v>
      </c>
      <c r="B34" s="211" t="s">
        <v>6</v>
      </c>
      <c r="C34" s="211" t="s">
        <v>6</v>
      </c>
      <c r="D34" s="211" t="s">
        <v>6</v>
      </c>
      <c r="E34" s="212" t="s">
        <v>6</v>
      </c>
      <c r="F34" s="212" t="s">
        <v>6</v>
      </c>
      <c r="G34" s="212" t="s">
        <v>6</v>
      </c>
      <c r="H34" s="212" t="s">
        <v>6</v>
      </c>
      <c r="I34" s="213" t="s">
        <v>6</v>
      </c>
      <c r="J34" s="41"/>
      <c r="K34" s="41"/>
      <c r="L34" s="41"/>
      <c r="M34" s="41"/>
      <c r="N34" s="41"/>
    </row>
    <row r="35" spans="1:15" s="54" customFormat="1" hidden="1" x14ac:dyDescent="0.2">
      <c r="A35" s="66"/>
      <c r="B35" s="211"/>
      <c r="C35" s="211"/>
      <c r="D35" s="211"/>
      <c r="E35" s="212"/>
      <c r="F35" s="212"/>
      <c r="G35" s="212"/>
      <c r="H35" s="212"/>
      <c r="I35" s="213"/>
      <c r="J35" s="53"/>
      <c r="K35" s="53"/>
      <c r="L35" s="53"/>
      <c r="M35" s="53"/>
      <c r="N35" s="53"/>
    </row>
    <row r="36" spans="1:15" ht="14.5" hidden="1" customHeight="1" x14ac:dyDescent="0.2">
      <c r="A36" s="140" t="s">
        <v>138</v>
      </c>
      <c r="B36" s="215" t="s">
        <v>139</v>
      </c>
      <c r="C36" s="215"/>
      <c r="D36" s="215"/>
      <c r="E36" s="215"/>
      <c r="F36" s="215"/>
      <c r="G36" s="215"/>
      <c r="H36" s="216" t="s">
        <v>140</v>
      </c>
      <c r="I36" s="217" t="s">
        <v>141</v>
      </c>
      <c r="J36" s="41"/>
      <c r="K36" s="41"/>
      <c r="L36" s="41"/>
      <c r="M36" s="41"/>
      <c r="N36" s="41"/>
      <c r="O36" s="41"/>
    </row>
    <row r="37" spans="1:15" ht="46" hidden="1" x14ac:dyDescent="0.2">
      <c r="A37" s="140"/>
      <c r="B37" s="218" t="s">
        <v>12</v>
      </c>
      <c r="C37" s="218" t="s">
        <v>13</v>
      </c>
      <c r="D37" s="218" t="s">
        <v>142</v>
      </c>
      <c r="E37" s="218" t="s">
        <v>14</v>
      </c>
      <c r="F37" s="218" t="s">
        <v>143</v>
      </c>
      <c r="G37" s="218" t="s">
        <v>15</v>
      </c>
      <c r="H37" s="216"/>
      <c r="I37" s="217"/>
      <c r="J37" s="41"/>
      <c r="K37" s="41"/>
      <c r="L37" s="41"/>
      <c r="M37" s="41"/>
      <c r="N37" s="41"/>
      <c r="O37" s="41"/>
    </row>
    <row r="38" spans="1:15" hidden="1" x14ac:dyDescent="0.2">
      <c r="A38" s="70" t="s">
        <v>2</v>
      </c>
      <c r="B38" s="219" t="s">
        <v>4</v>
      </c>
      <c r="C38" s="219" t="s">
        <v>5</v>
      </c>
      <c r="D38" s="220" t="s">
        <v>144</v>
      </c>
      <c r="E38" s="220" t="s">
        <v>145</v>
      </c>
      <c r="F38" s="220" t="s">
        <v>146</v>
      </c>
      <c r="G38" s="220" t="s">
        <v>147</v>
      </c>
      <c r="H38" s="220" t="s">
        <v>148</v>
      </c>
      <c r="I38" s="220" t="s">
        <v>149</v>
      </c>
      <c r="J38" s="41"/>
      <c r="K38" s="41"/>
      <c r="L38" s="41"/>
      <c r="M38" s="41"/>
      <c r="N38" s="41"/>
      <c r="O38" s="41"/>
    </row>
    <row r="39" spans="1:15" ht="23" hidden="1" x14ac:dyDescent="0.2">
      <c r="A39" s="66" t="s">
        <v>164</v>
      </c>
      <c r="B39" s="211" t="s">
        <v>6</v>
      </c>
      <c r="C39" s="211" t="s">
        <v>6</v>
      </c>
      <c r="D39" s="211" t="s">
        <v>6</v>
      </c>
      <c r="E39" s="212" t="s">
        <v>6</v>
      </c>
      <c r="F39" s="212" t="s">
        <v>6</v>
      </c>
      <c r="G39" s="212" t="s">
        <v>6</v>
      </c>
      <c r="H39" s="212" t="s">
        <v>6</v>
      </c>
      <c r="I39" s="213" t="s">
        <v>6</v>
      </c>
      <c r="J39" s="41"/>
      <c r="K39" s="41"/>
      <c r="L39" s="41"/>
      <c r="M39" s="41"/>
      <c r="N39" s="41"/>
    </row>
    <row r="40" spans="1:15" ht="34.5" hidden="1" x14ac:dyDescent="0.2">
      <c r="A40" s="66" t="s">
        <v>165</v>
      </c>
      <c r="B40" s="211" t="s">
        <v>6</v>
      </c>
      <c r="C40" s="211" t="s">
        <v>6</v>
      </c>
      <c r="D40" s="211" t="s">
        <v>6</v>
      </c>
      <c r="E40" s="212" t="s">
        <v>6</v>
      </c>
      <c r="F40" s="212" t="s">
        <v>6</v>
      </c>
      <c r="G40" s="212" t="s">
        <v>6</v>
      </c>
      <c r="H40" s="212" t="s">
        <v>6</v>
      </c>
      <c r="I40" s="213" t="s">
        <v>6</v>
      </c>
      <c r="J40" s="41"/>
      <c r="K40" s="41"/>
      <c r="L40" s="41"/>
      <c r="M40" s="41"/>
      <c r="N40" s="41"/>
    </row>
    <row r="41" spans="1:15" ht="12.5" hidden="1" customHeight="1" x14ac:dyDescent="0.2">
      <c r="A41" s="66" t="s">
        <v>166</v>
      </c>
      <c r="B41" s="211" t="s">
        <v>6</v>
      </c>
      <c r="C41" s="211" t="s">
        <v>6</v>
      </c>
      <c r="D41" s="211" t="s">
        <v>6</v>
      </c>
      <c r="E41" s="212" t="s">
        <v>6</v>
      </c>
      <c r="F41" s="212" t="s">
        <v>6</v>
      </c>
      <c r="G41" s="212" t="s">
        <v>6</v>
      </c>
      <c r="H41" s="212" t="s">
        <v>6</v>
      </c>
      <c r="I41" s="213" t="s">
        <v>6</v>
      </c>
      <c r="J41" s="41"/>
      <c r="K41" s="41"/>
      <c r="L41" s="41"/>
      <c r="M41" s="41"/>
      <c r="N41" s="41"/>
    </row>
    <row r="42" spans="1:15" ht="23" hidden="1" x14ac:dyDescent="0.2">
      <c r="A42" s="66" t="s">
        <v>167</v>
      </c>
      <c r="B42" s="211" t="s">
        <v>6</v>
      </c>
      <c r="C42" s="211" t="s">
        <v>6</v>
      </c>
      <c r="D42" s="211" t="s">
        <v>6</v>
      </c>
      <c r="E42" s="212" t="s">
        <v>6</v>
      </c>
      <c r="F42" s="212" t="s">
        <v>6</v>
      </c>
      <c r="G42" s="212" t="s">
        <v>6</v>
      </c>
      <c r="H42" s="212" t="s">
        <v>6</v>
      </c>
      <c r="I42" s="213" t="s">
        <v>6</v>
      </c>
      <c r="J42" s="41"/>
      <c r="K42" s="41"/>
      <c r="L42" s="41"/>
      <c r="M42" s="41"/>
      <c r="N42" s="41"/>
    </row>
    <row r="43" spans="1:15" hidden="1" x14ac:dyDescent="0.2">
      <c r="A43" s="66" t="s">
        <v>168</v>
      </c>
      <c r="B43" s="211" t="s">
        <v>6</v>
      </c>
      <c r="C43" s="211" t="s">
        <v>6</v>
      </c>
      <c r="D43" s="211" t="s">
        <v>6</v>
      </c>
      <c r="E43" s="212" t="s">
        <v>6</v>
      </c>
      <c r="F43" s="212" t="s">
        <v>6</v>
      </c>
      <c r="G43" s="212" t="s">
        <v>6</v>
      </c>
      <c r="H43" s="212" t="s">
        <v>6</v>
      </c>
      <c r="I43" s="213" t="s">
        <v>6</v>
      </c>
      <c r="J43" s="41"/>
      <c r="K43" s="41"/>
      <c r="L43" s="41"/>
      <c r="M43" s="41"/>
      <c r="N43" s="41"/>
    </row>
    <row r="44" spans="1:15" ht="34.5" hidden="1" x14ac:dyDescent="0.2">
      <c r="A44" s="66" t="s">
        <v>169</v>
      </c>
      <c r="B44" s="211" t="s">
        <v>6</v>
      </c>
      <c r="C44" s="211" t="s">
        <v>6</v>
      </c>
      <c r="D44" s="211" t="s">
        <v>6</v>
      </c>
      <c r="E44" s="212" t="s">
        <v>6</v>
      </c>
      <c r="F44" s="212" t="s">
        <v>6</v>
      </c>
      <c r="G44" s="212" t="s">
        <v>6</v>
      </c>
      <c r="H44" s="212" t="s">
        <v>6</v>
      </c>
      <c r="I44" s="213" t="s">
        <v>6</v>
      </c>
      <c r="J44" s="41" t="s">
        <v>32</v>
      </c>
      <c r="K44" s="41"/>
      <c r="L44" s="41"/>
      <c r="M44" s="41"/>
      <c r="N44" s="41"/>
    </row>
    <row r="45" spans="1:15" ht="12.5" hidden="1" customHeight="1" thickBot="1" x14ac:dyDescent="0.2">
      <c r="A45" s="66" t="s">
        <v>170</v>
      </c>
      <c r="B45" s="211" t="s">
        <v>6</v>
      </c>
      <c r="C45" s="211" t="s">
        <v>6</v>
      </c>
      <c r="D45" s="211" t="s">
        <v>6</v>
      </c>
      <c r="E45" s="212" t="s">
        <v>6</v>
      </c>
      <c r="F45" s="212" t="s">
        <v>6</v>
      </c>
      <c r="G45" s="212" t="s">
        <v>6</v>
      </c>
      <c r="H45" s="212" t="s">
        <v>6</v>
      </c>
      <c r="I45" s="213" t="s">
        <v>6</v>
      </c>
      <c r="J45" s="41" t="s">
        <v>32</v>
      </c>
      <c r="K45" s="41"/>
      <c r="L45" s="41"/>
      <c r="M45" s="41"/>
      <c r="N45" s="41"/>
    </row>
    <row r="46" spans="1:15" x14ac:dyDescent="0.2">
      <c r="A46" s="67" t="s">
        <v>179</v>
      </c>
      <c r="B46" s="214">
        <f>B12</f>
        <v>100000</v>
      </c>
      <c r="C46" s="214" t="s">
        <v>6</v>
      </c>
      <c r="D46" s="214" t="s">
        <v>6</v>
      </c>
      <c r="E46" s="214" t="s">
        <v>6</v>
      </c>
      <c r="F46" s="214">
        <f>F12+F13</f>
        <v>188447</v>
      </c>
      <c r="G46" s="214" t="s">
        <v>6</v>
      </c>
      <c r="H46" s="214" t="s">
        <v>6</v>
      </c>
      <c r="I46" s="221">
        <f t="shared" ref="I46" si="1">SUM(B46:H46)</f>
        <v>288447</v>
      </c>
      <c r="J46" s="41"/>
      <c r="K46" s="41"/>
      <c r="L46" s="41"/>
      <c r="M46" s="41"/>
      <c r="N46" s="41"/>
    </row>
    <row r="47" spans="1:15" x14ac:dyDescent="0.2">
      <c r="A47" s="67"/>
      <c r="B47" s="214"/>
      <c r="C47" s="214"/>
      <c r="D47" s="214"/>
      <c r="E47" s="214"/>
      <c r="F47" s="214"/>
      <c r="G47" s="214"/>
      <c r="H47" s="214"/>
      <c r="I47" s="221"/>
      <c r="J47" s="41"/>
      <c r="K47" s="41"/>
      <c r="L47" s="41"/>
      <c r="M47" s="41"/>
      <c r="N47" s="41"/>
    </row>
    <row r="48" spans="1:15" x14ac:dyDescent="0.2">
      <c r="A48" s="67" t="s">
        <v>253</v>
      </c>
      <c r="B48" s="214">
        <f>Ф1!D30</f>
        <v>100000</v>
      </c>
      <c r="C48" s="214"/>
      <c r="D48" s="214"/>
      <c r="E48" s="214"/>
      <c r="F48" s="214">
        <f>Ф1!D31</f>
        <v>263242</v>
      </c>
      <c r="G48" s="214"/>
      <c r="H48" s="214"/>
      <c r="I48" s="214">
        <f>SUM(B48:H48)</f>
        <v>363242</v>
      </c>
      <c r="J48" s="231">
        <f>Ф1!D34</f>
        <v>363242</v>
      </c>
      <c r="K48" s="41"/>
      <c r="L48" s="41"/>
      <c r="M48" s="41"/>
      <c r="N48" s="41"/>
    </row>
    <row r="49" spans="1:15" hidden="1" x14ac:dyDescent="0.2">
      <c r="A49" s="66" t="s">
        <v>150</v>
      </c>
      <c r="B49" s="211" t="s">
        <v>6</v>
      </c>
      <c r="C49" s="211" t="s">
        <v>6</v>
      </c>
      <c r="D49" s="211" t="s">
        <v>6</v>
      </c>
      <c r="E49" s="211" t="s">
        <v>6</v>
      </c>
      <c r="F49" s="211" t="s">
        <v>6</v>
      </c>
      <c r="G49" s="211" t="s">
        <v>6</v>
      </c>
      <c r="H49" s="211" t="s">
        <v>6</v>
      </c>
      <c r="I49" s="213" t="s">
        <v>6</v>
      </c>
      <c r="J49" s="41"/>
      <c r="K49" s="41"/>
      <c r="L49" s="41"/>
      <c r="M49" s="41"/>
      <c r="N49" s="41"/>
    </row>
    <row r="50" spans="1:15" ht="22" hidden="1" customHeight="1" x14ac:dyDescent="0.2">
      <c r="A50" s="65" t="s">
        <v>151</v>
      </c>
      <c r="B50" s="214">
        <f t="shared" ref="B50:E50" si="2">B48</f>
        <v>100000</v>
      </c>
      <c r="C50" s="214">
        <f t="shared" si="2"/>
        <v>0</v>
      </c>
      <c r="D50" s="214">
        <f t="shared" si="2"/>
        <v>0</v>
      </c>
      <c r="E50" s="214">
        <f t="shared" si="2"/>
        <v>0</v>
      </c>
      <c r="F50" s="214">
        <f>F48</f>
        <v>263242</v>
      </c>
      <c r="G50" s="214" t="s">
        <v>6</v>
      </c>
      <c r="H50" s="214" t="s">
        <v>6</v>
      </c>
      <c r="I50" s="214">
        <f t="shared" ref="I50:I51" si="3">SUM(B50:H50)</f>
        <v>363242</v>
      </c>
      <c r="J50" s="41"/>
      <c r="K50" s="41"/>
      <c r="L50" s="41"/>
      <c r="M50" s="41"/>
      <c r="N50" s="41"/>
    </row>
    <row r="51" spans="1:15" hidden="1" x14ac:dyDescent="0.2">
      <c r="A51" s="67" t="s">
        <v>174</v>
      </c>
      <c r="B51" s="214" t="s">
        <v>6</v>
      </c>
      <c r="C51" s="214" t="s">
        <v>6</v>
      </c>
      <c r="D51" s="214" t="s">
        <v>6</v>
      </c>
      <c r="E51" s="214" t="s">
        <v>6</v>
      </c>
      <c r="F51" s="214">
        <f>F52</f>
        <v>24462</v>
      </c>
      <c r="G51" s="213" t="s">
        <v>6</v>
      </c>
      <c r="H51" s="213" t="s">
        <v>6</v>
      </c>
      <c r="I51" s="214">
        <f t="shared" si="3"/>
        <v>24462</v>
      </c>
      <c r="J51" s="41"/>
      <c r="K51" s="41"/>
      <c r="L51" s="41"/>
      <c r="M51" s="41"/>
      <c r="N51" s="41"/>
      <c r="O51" s="41"/>
    </row>
    <row r="52" spans="1:15" x14ac:dyDescent="0.2">
      <c r="A52" s="69" t="s">
        <v>254</v>
      </c>
      <c r="B52" s="211" t="s">
        <v>6</v>
      </c>
      <c r="C52" s="211" t="s">
        <v>6</v>
      </c>
      <c r="D52" s="211" t="s">
        <v>6</v>
      </c>
      <c r="E52" s="212" t="s">
        <v>6</v>
      </c>
      <c r="F52" s="211">
        <f>Ф2!E44</f>
        <v>24462</v>
      </c>
      <c r="G52" s="212" t="s">
        <v>6</v>
      </c>
      <c r="H52" s="212" t="s">
        <v>6</v>
      </c>
      <c r="I52" s="214">
        <f>SUM(B52:H52)</f>
        <v>24462</v>
      </c>
      <c r="J52" s="41"/>
      <c r="K52" s="41"/>
      <c r="L52" s="41"/>
      <c r="M52" s="41"/>
      <c r="N52" s="41"/>
      <c r="O52" s="41"/>
    </row>
    <row r="53" spans="1:15" hidden="1" x14ac:dyDescent="0.2">
      <c r="A53" s="69" t="s">
        <v>175</v>
      </c>
      <c r="B53" s="214" t="s">
        <v>6</v>
      </c>
      <c r="C53" s="214" t="s">
        <v>6</v>
      </c>
      <c r="D53" s="214" t="s">
        <v>6</v>
      </c>
      <c r="E53" s="213" t="s">
        <v>6</v>
      </c>
      <c r="F53" s="214" t="s">
        <v>6</v>
      </c>
      <c r="G53" s="213" t="s">
        <v>6</v>
      </c>
      <c r="H53" s="213" t="s">
        <v>6</v>
      </c>
      <c r="I53" s="213" t="s">
        <v>6</v>
      </c>
      <c r="J53" s="41"/>
      <c r="K53" s="41"/>
      <c r="L53" s="41"/>
      <c r="M53" s="41"/>
      <c r="N53" s="41"/>
      <c r="O53" s="41"/>
    </row>
    <row r="54" spans="1:15" hidden="1" x14ac:dyDescent="0.2">
      <c r="A54" s="69" t="s">
        <v>44</v>
      </c>
      <c r="B54" s="208" t="s">
        <v>6</v>
      </c>
      <c r="C54" s="208" t="s">
        <v>6</v>
      </c>
      <c r="D54" s="208" t="s">
        <v>6</v>
      </c>
      <c r="E54" s="209" t="s">
        <v>6</v>
      </c>
      <c r="F54" s="209" t="s">
        <v>6</v>
      </c>
      <c r="G54" s="209" t="s">
        <v>6</v>
      </c>
      <c r="H54" s="209" t="s">
        <v>6</v>
      </c>
      <c r="I54" s="210" t="s">
        <v>6</v>
      </c>
      <c r="J54" s="41"/>
      <c r="K54" s="41"/>
      <c r="L54" s="41"/>
      <c r="M54" s="41"/>
      <c r="N54" s="41"/>
      <c r="O54" s="41"/>
    </row>
    <row r="55" spans="1:15" ht="57.5" hidden="1" x14ac:dyDescent="0.2">
      <c r="A55" s="69" t="s">
        <v>152</v>
      </c>
      <c r="B55" s="211" t="s">
        <v>6</v>
      </c>
      <c r="C55" s="211" t="s">
        <v>6</v>
      </c>
      <c r="D55" s="211" t="s">
        <v>6</v>
      </c>
      <c r="E55" s="212" t="s">
        <v>6</v>
      </c>
      <c r="F55" s="212" t="s">
        <v>6</v>
      </c>
      <c r="G55" s="212" t="s">
        <v>6</v>
      </c>
      <c r="H55" s="212" t="s">
        <v>6</v>
      </c>
      <c r="I55" s="213" t="s">
        <v>6</v>
      </c>
      <c r="J55" s="41"/>
      <c r="K55" s="41"/>
      <c r="L55" s="41"/>
      <c r="M55" s="41"/>
      <c r="N55" s="41"/>
      <c r="O55" s="41"/>
    </row>
    <row r="56" spans="1:15" ht="57.5" hidden="1" x14ac:dyDescent="0.2">
      <c r="A56" s="69" t="s">
        <v>153</v>
      </c>
      <c r="B56" s="208" t="s">
        <v>6</v>
      </c>
      <c r="C56" s="208" t="s">
        <v>6</v>
      </c>
      <c r="D56" s="208" t="s">
        <v>6</v>
      </c>
      <c r="E56" s="209" t="s">
        <v>6</v>
      </c>
      <c r="F56" s="209" t="s">
        <v>6</v>
      </c>
      <c r="G56" s="209" t="s">
        <v>6</v>
      </c>
      <c r="H56" s="209" t="s">
        <v>6</v>
      </c>
      <c r="I56" s="210" t="s">
        <v>6</v>
      </c>
      <c r="J56" s="41"/>
      <c r="K56" s="41"/>
      <c r="L56" s="41"/>
      <c r="M56" s="41"/>
      <c r="N56" s="41"/>
      <c r="O56" s="41"/>
    </row>
    <row r="57" spans="1:15" ht="34.5" hidden="1" x14ac:dyDescent="0.2">
      <c r="A57" s="69" t="s">
        <v>154</v>
      </c>
      <c r="B57" s="208" t="s">
        <v>6</v>
      </c>
      <c r="C57" s="208" t="s">
        <v>6</v>
      </c>
      <c r="D57" s="208" t="s">
        <v>6</v>
      </c>
      <c r="E57" s="208" t="s">
        <v>6</v>
      </c>
      <c r="F57" s="208" t="s">
        <v>6</v>
      </c>
      <c r="G57" s="208" t="s">
        <v>6</v>
      </c>
      <c r="H57" s="208" t="s">
        <v>6</v>
      </c>
      <c r="I57" s="210" t="s">
        <v>6</v>
      </c>
      <c r="J57" s="41"/>
      <c r="K57" s="41"/>
      <c r="L57" s="41"/>
      <c r="M57" s="41"/>
      <c r="N57" s="41"/>
      <c r="O57" s="41"/>
    </row>
    <row r="58" spans="1:15" ht="46" hidden="1" x14ac:dyDescent="0.2">
      <c r="A58" s="69" t="s">
        <v>46</v>
      </c>
      <c r="B58" s="211" t="s">
        <v>6</v>
      </c>
      <c r="C58" s="211" t="s">
        <v>6</v>
      </c>
      <c r="D58" s="211" t="s">
        <v>6</v>
      </c>
      <c r="E58" s="212" t="s">
        <v>6</v>
      </c>
      <c r="F58" s="212" t="s">
        <v>6</v>
      </c>
      <c r="G58" s="212" t="s">
        <v>6</v>
      </c>
      <c r="H58" s="212" t="s">
        <v>6</v>
      </c>
      <c r="I58" s="213" t="s">
        <v>6</v>
      </c>
      <c r="J58" s="41" t="s">
        <v>32</v>
      </c>
      <c r="K58" s="41"/>
      <c r="L58" s="41"/>
      <c r="M58" s="41"/>
      <c r="N58" s="41"/>
      <c r="O58" s="41"/>
    </row>
    <row r="59" spans="1:15" ht="23" hidden="1" x14ac:dyDescent="0.2">
      <c r="A59" s="69" t="s">
        <v>56</v>
      </c>
      <c r="B59" s="211" t="s">
        <v>6</v>
      </c>
      <c r="C59" s="211" t="s">
        <v>6</v>
      </c>
      <c r="D59" s="211" t="s">
        <v>6</v>
      </c>
      <c r="E59" s="212" t="s">
        <v>6</v>
      </c>
      <c r="F59" s="212" t="s">
        <v>6</v>
      </c>
      <c r="G59" s="212" t="s">
        <v>6</v>
      </c>
      <c r="H59" s="212" t="s">
        <v>6</v>
      </c>
      <c r="I59" s="213" t="s">
        <v>6</v>
      </c>
      <c r="J59" s="41"/>
      <c r="K59" s="41"/>
      <c r="L59" s="41"/>
      <c r="M59" s="41"/>
      <c r="N59" s="41"/>
      <c r="O59" s="41"/>
    </row>
    <row r="60" spans="1:15" ht="23" hidden="1" x14ac:dyDescent="0.2">
      <c r="A60" s="69" t="s">
        <v>47</v>
      </c>
      <c r="B60" s="211" t="s">
        <v>6</v>
      </c>
      <c r="C60" s="211" t="s">
        <v>6</v>
      </c>
      <c r="D60" s="211" t="s">
        <v>6</v>
      </c>
      <c r="E60" s="212" t="s">
        <v>6</v>
      </c>
      <c r="F60" s="212" t="s">
        <v>6</v>
      </c>
      <c r="G60" s="212" t="s">
        <v>6</v>
      </c>
      <c r="H60" s="212" t="s">
        <v>6</v>
      </c>
      <c r="I60" s="213" t="s">
        <v>6</v>
      </c>
      <c r="J60" s="41"/>
      <c r="K60" s="41"/>
      <c r="L60" s="41"/>
      <c r="M60" s="41"/>
      <c r="N60" s="41"/>
      <c r="O60" s="41"/>
    </row>
    <row r="61" spans="1:15" ht="23" hidden="1" x14ac:dyDescent="0.2">
      <c r="A61" s="69" t="s">
        <v>156</v>
      </c>
      <c r="B61" s="211" t="s">
        <v>6</v>
      </c>
      <c r="C61" s="211" t="s">
        <v>6</v>
      </c>
      <c r="D61" s="211" t="s">
        <v>6</v>
      </c>
      <c r="E61" s="212" t="s">
        <v>6</v>
      </c>
      <c r="F61" s="212" t="s">
        <v>6</v>
      </c>
      <c r="G61" s="212" t="s">
        <v>6</v>
      </c>
      <c r="H61" s="212" t="s">
        <v>6</v>
      </c>
      <c r="I61" s="213" t="s">
        <v>6</v>
      </c>
      <c r="J61" s="41"/>
      <c r="K61" s="41"/>
      <c r="L61" s="41"/>
      <c r="M61" s="41"/>
      <c r="N61" s="41"/>
      <c r="O61" s="41"/>
    </row>
    <row r="62" spans="1:15" ht="23" hidden="1" x14ac:dyDescent="0.2">
      <c r="A62" s="69" t="s">
        <v>171</v>
      </c>
      <c r="B62" s="211" t="s">
        <v>6</v>
      </c>
      <c r="C62" s="211" t="s">
        <v>6</v>
      </c>
      <c r="D62" s="211" t="s">
        <v>6</v>
      </c>
      <c r="E62" s="212" t="s">
        <v>6</v>
      </c>
      <c r="F62" s="212" t="s">
        <v>6</v>
      </c>
      <c r="G62" s="212" t="s">
        <v>6</v>
      </c>
      <c r="H62" s="212" t="s">
        <v>6</v>
      </c>
      <c r="I62" s="213" t="s">
        <v>6</v>
      </c>
      <c r="J62" s="41"/>
      <c r="K62" s="41"/>
      <c r="L62" s="41"/>
      <c r="M62" s="41"/>
      <c r="N62" s="41"/>
      <c r="O62" s="41"/>
    </row>
    <row r="63" spans="1:15" ht="23" hidden="1" x14ac:dyDescent="0.2">
      <c r="A63" s="69" t="s">
        <v>49</v>
      </c>
      <c r="B63" s="211" t="s">
        <v>6</v>
      </c>
      <c r="C63" s="211" t="s">
        <v>6</v>
      </c>
      <c r="D63" s="211" t="s">
        <v>6</v>
      </c>
      <c r="E63" s="212" t="s">
        <v>6</v>
      </c>
      <c r="F63" s="212" t="s">
        <v>6</v>
      </c>
      <c r="G63" s="212" t="s">
        <v>6</v>
      </c>
      <c r="H63" s="212" t="s">
        <v>6</v>
      </c>
      <c r="I63" s="213" t="s">
        <v>6</v>
      </c>
      <c r="J63" s="41"/>
      <c r="K63" s="41"/>
      <c r="L63" s="41"/>
      <c r="M63" s="41"/>
      <c r="N63" s="41"/>
      <c r="O63" s="41"/>
    </row>
    <row r="64" spans="1:15" hidden="1" x14ac:dyDescent="0.2">
      <c r="A64" s="69" t="s">
        <v>177</v>
      </c>
      <c r="B64" s="214" t="s">
        <v>6</v>
      </c>
      <c r="C64" s="214" t="s">
        <v>6</v>
      </c>
      <c r="D64" s="214" t="s">
        <v>6</v>
      </c>
      <c r="E64" s="214" t="s">
        <v>6</v>
      </c>
      <c r="F64" s="214" t="s">
        <v>6</v>
      </c>
      <c r="G64" s="214" t="s">
        <v>6</v>
      </c>
      <c r="H64" s="214" t="s">
        <v>6</v>
      </c>
      <c r="I64" s="213" t="s">
        <v>6</v>
      </c>
      <c r="J64" s="41"/>
      <c r="K64" s="41"/>
      <c r="L64" s="41"/>
      <c r="M64" s="41"/>
      <c r="N64" s="41"/>
      <c r="O64" s="41"/>
    </row>
    <row r="65" spans="1:15" hidden="1" x14ac:dyDescent="0.2">
      <c r="A65" s="66" t="s">
        <v>44</v>
      </c>
      <c r="B65" s="211" t="s">
        <v>6</v>
      </c>
      <c r="C65" s="211" t="s">
        <v>6</v>
      </c>
      <c r="D65" s="211" t="s">
        <v>6</v>
      </c>
      <c r="E65" s="212" t="s">
        <v>6</v>
      </c>
      <c r="F65" s="212" t="s">
        <v>6</v>
      </c>
      <c r="G65" s="212" t="s">
        <v>6</v>
      </c>
      <c r="H65" s="212" t="s">
        <v>6</v>
      </c>
      <c r="I65" s="213" t="s">
        <v>6</v>
      </c>
      <c r="J65" s="41"/>
      <c r="K65" s="41"/>
      <c r="L65" s="41"/>
      <c r="M65" s="41"/>
      <c r="N65" s="41"/>
      <c r="O65" s="41"/>
    </row>
    <row r="66" spans="1:15" hidden="1" x14ac:dyDescent="0.2">
      <c r="A66" s="66" t="s">
        <v>172</v>
      </c>
      <c r="B66" s="211" t="s">
        <v>6</v>
      </c>
      <c r="C66" s="211" t="s">
        <v>6</v>
      </c>
      <c r="D66" s="211" t="s">
        <v>6</v>
      </c>
      <c r="E66" s="212" t="s">
        <v>6</v>
      </c>
      <c r="F66" s="212" t="s">
        <v>6</v>
      </c>
      <c r="G66" s="212" t="s">
        <v>6</v>
      </c>
      <c r="H66" s="212" t="s">
        <v>6</v>
      </c>
      <c r="I66" s="213" t="s">
        <v>6</v>
      </c>
      <c r="J66" s="41"/>
      <c r="K66" s="41"/>
      <c r="L66" s="41"/>
      <c r="M66" s="41"/>
      <c r="N66" s="41"/>
      <c r="O66" s="41"/>
    </row>
    <row r="67" spans="1:15" hidden="1" x14ac:dyDescent="0.2">
      <c r="A67" s="66" t="s">
        <v>44</v>
      </c>
      <c r="B67" s="211" t="s">
        <v>6</v>
      </c>
      <c r="C67" s="211" t="s">
        <v>6</v>
      </c>
      <c r="D67" s="211" t="s">
        <v>6</v>
      </c>
      <c r="E67" s="212" t="s">
        <v>6</v>
      </c>
      <c r="F67" s="212" t="s">
        <v>6</v>
      </c>
      <c r="G67" s="212" t="s">
        <v>6</v>
      </c>
      <c r="H67" s="212" t="s">
        <v>6</v>
      </c>
      <c r="I67" s="213" t="s">
        <v>6</v>
      </c>
      <c r="J67" s="41"/>
      <c r="K67" s="41"/>
      <c r="L67" s="41"/>
      <c r="M67" s="41"/>
      <c r="N67" s="41"/>
      <c r="O67" s="41"/>
    </row>
    <row r="68" spans="1:15" hidden="1" x14ac:dyDescent="0.2">
      <c r="A68" s="66" t="s">
        <v>159</v>
      </c>
      <c r="B68" s="211" t="s">
        <v>6</v>
      </c>
      <c r="C68" s="211" t="s">
        <v>6</v>
      </c>
      <c r="D68" s="211" t="s">
        <v>6</v>
      </c>
      <c r="E68" s="212" t="s">
        <v>6</v>
      </c>
      <c r="F68" s="212" t="s">
        <v>6</v>
      </c>
      <c r="G68" s="212" t="s">
        <v>6</v>
      </c>
      <c r="H68" s="212" t="s">
        <v>6</v>
      </c>
      <c r="I68" s="213" t="s">
        <v>6</v>
      </c>
      <c r="J68" s="41"/>
      <c r="K68" s="41"/>
      <c r="L68" s="41"/>
      <c r="M68" s="41"/>
      <c r="N68" s="41"/>
      <c r="O68" s="41"/>
    </row>
    <row r="69" spans="1:15" ht="23" hidden="1" x14ac:dyDescent="0.2">
      <c r="A69" s="66" t="s">
        <v>160</v>
      </c>
      <c r="B69" s="211" t="s">
        <v>6</v>
      </c>
      <c r="C69" s="211" t="s">
        <v>6</v>
      </c>
      <c r="D69" s="211" t="s">
        <v>6</v>
      </c>
      <c r="E69" s="212" t="s">
        <v>6</v>
      </c>
      <c r="F69" s="212" t="s">
        <v>6</v>
      </c>
      <c r="G69" s="212" t="s">
        <v>6</v>
      </c>
      <c r="H69" s="212" t="s">
        <v>6</v>
      </c>
      <c r="I69" s="213" t="s">
        <v>6</v>
      </c>
      <c r="J69" s="41"/>
      <c r="K69" s="41"/>
      <c r="L69" s="41"/>
      <c r="M69" s="41"/>
      <c r="N69" s="41"/>
      <c r="O69" s="41"/>
    </row>
    <row r="70" spans="1:15" ht="23" hidden="1" x14ac:dyDescent="0.2">
      <c r="A70" s="66" t="s">
        <v>161</v>
      </c>
      <c r="B70" s="211" t="s">
        <v>6</v>
      </c>
      <c r="C70" s="211" t="s">
        <v>6</v>
      </c>
      <c r="D70" s="211" t="s">
        <v>6</v>
      </c>
      <c r="E70" s="212" t="s">
        <v>6</v>
      </c>
      <c r="F70" s="212" t="s">
        <v>6</v>
      </c>
      <c r="G70" s="222" t="s">
        <v>6</v>
      </c>
      <c r="H70" s="212" t="s">
        <v>6</v>
      </c>
      <c r="I70" s="213" t="s">
        <v>6</v>
      </c>
      <c r="J70" s="41" t="s">
        <v>32</v>
      </c>
      <c r="K70" s="41"/>
      <c r="L70" s="41"/>
      <c r="M70" s="41"/>
      <c r="N70" s="41"/>
      <c r="O70" s="41"/>
    </row>
    <row r="71" spans="1:15" hidden="1" x14ac:dyDescent="0.2">
      <c r="A71" s="66" t="s">
        <v>162</v>
      </c>
      <c r="B71" s="211" t="s">
        <v>6</v>
      </c>
      <c r="C71" s="211" t="s">
        <v>6</v>
      </c>
      <c r="D71" s="211" t="s">
        <v>6</v>
      </c>
      <c r="E71" s="212" t="s">
        <v>6</v>
      </c>
      <c r="F71" s="212" t="s">
        <v>6</v>
      </c>
      <c r="G71" s="212" t="s">
        <v>6</v>
      </c>
      <c r="H71" s="212" t="s">
        <v>6</v>
      </c>
      <c r="I71" s="213" t="s">
        <v>6</v>
      </c>
      <c r="J71" s="41"/>
      <c r="K71" s="41"/>
      <c r="L71" s="41"/>
      <c r="M71" s="41"/>
      <c r="N71" s="41"/>
      <c r="O71" s="41"/>
    </row>
    <row r="72" spans="1:15" ht="23" hidden="1" x14ac:dyDescent="0.2">
      <c r="A72" s="66" t="s">
        <v>163</v>
      </c>
      <c r="B72" s="211" t="s">
        <v>6</v>
      </c>
      <c r="C72" s="211" t="s">
        <v>6</v>
      </c>
      <c r="D72" s="211" t="s">
        <v>6</v>
      </c>
      <c r="E72" s="212" t="s">
        <v>6</v>
      </c>
      <c r="F72" s="212" t="s">
        <v>6</v>
      </c>
      <c r="G72" s="212" t="s">
        <v>6</v>
      </c>
      <c r="H72" s="212" t="s">
        <v>6</v>
      </c>
      <c r="I72" s="213" t="s">
        <v>6</v>
      </c>
      <c r="J72" s="41"/>
      <c r="K72" s="41"/>
      <c r="L72" s="41"/>
      <c r="M72" s="41"/>
      <c r="N72" s="41"/>
      <c r="O72" s="41"/>
    </row>
    <row r="73" spans="1:15" ht="23" hidden="1" x14ac:dyDescent="0.2">
      <c r="A73" s="66" t="s">
        <v>164</v>
      </c>
      <c r="B73" s="211" t="s">
        <v>6</v>
      </c>
      <c r="C73" s="211" t="s">
        <v>6</v>
      </c>
      <c r="D73" s="211" t="s">
        <v>6</v>
      </c>
      <c r="E73" s="212" t="s">
        <v>6</v>
      </c>
      <c r="F73" s="212" t="s">
        <v>6</v>
      </c>
      <c r="G73" s="212" t="s">
        <v>6</v>
      </c>
      <c r="H73" s="212" t="s">
        <v>6</v>
      </c>
      <c r="I73" s="213" t="s">
        <v>6</v>
      </c>
      <c r="J73" s="41"/>
      <c r="K73" s="41"/>
      <c r="L73" s="41"/>
      <c r="M73" s="41"/>
      <c r="N73" s="41"/>
      <c r="O73" s="41"/>
    </row>
    <row r="74" spans="1:15" ht="34.5" hidden="1" x14ac:dyDescent="0.2">
      <c r="A74" s="66" t="s">
        <v>165</v>
      </c>
      <c r="B74" s="211" t="s">
        <v>6</v>
      </c>
      <c r="C74" s="211" t="s">
        <v>6</v>
      </c>
      <c r="D74" s="211" t="s">
        <v>6</v>
      </c>
      <c r="E74" s="212" t="s">
        <v>6</v>
      </c>
      <c r="F74" s="212" t="s">
        <v>6</v>
      </c>
      <c r="G74" s="212" t="s">
        <v>6</v>
      </c>
      <c r="H74" s="212" t="s">
        <v>6</v>
      </c>
      <c r="I74" s="213" t="s">
        <v>6</v>
      </c>
      <c r="J74" s="41"/>
      <c r="K74" s="41"/>
      <c r="L74" s="41"/>
      <c r="M74" s="41"/>
      <c r="N74" s="41"/>
      <c r="O74" s="41"/>
    </row>
    <row r="75" spans="1:15" hidden="1" x14ac:dyDescent="0.2">
      <c r="A75" s="66" t="s">
        <v>166</v>
      </c>
      <c r="B75" s="211" t="s">
        <v>6</v>
      </c>
      <c r="C75" s="211" t="s">
        <v>6</v>
      </c>
      <c r="D75" s="211" t="s">
        <v>6</v>
      </c>
      <c r="E75" s="212" t="s">
        <v>6</v>
      </c>
      <c r="F75" s="212" t="s">
        <v>6</v>
      </c>
      <c r="G75" s="212" t="s">
        <v>6</v>
      </c>
      <c r="H75" s="212" t="s">
        <v>6</v>
      </c>
      <c r="I75" s="213" t="s">
        <v>6</v>
      </c>
      <c r="J75" s="41"/>
      <c r="K75" s="41"/>
      <c r="L75" s="41"/>
      <c r="M75" s="41"/>
      <c r="N75" s="41"/>
      <c r="O75" s="41"/>
    </row>
    <row r="76" spans="1:15" ht="14.5" hidden="1" customHeight="1" x14ac:dyDescent="0.2">
      <c r="A76" s="140" t="s">
        <v>138</v>
      </c>
      <c r="B76" s="215" t="s">
        <v>139</v>
      </c>
      <c r="C76" s="215"/>
      <c r="D76" s="215"/>
      <c r="E76" s="215"/>
      <c r="F76" s="215"/>
      <c r="G76" s="215"/>
      <c r="H76" s="216" t="s">
        <v>140</v>
      </c>
      <c r="I76" s="217" t="s">
        <v>141</v>
      </c>
      <c r="J76" s="41"/>
      <c r="K76" s="41"/>
      <c r="L76" s="41"/>
      <c r="M76" s="41"/>
      <c r="N76" s="41"/>
      <c r="O76" s="41"/>
    </row>
    <row r="77" spans="1:15" ht="46" hidden="1" x14ac:dyDescent="0.2">
      <c r="A77" s="140"/>
      <c r="B77" s="218" t="s">
        <v>12</v>
      </c>
      <c r="C77" s="218" t="s">
        <v>13</v>
      </c>
      <c r="D77" s="218" t="s">
        <v>142</v>
      </c>
      <c r="E77" s="218" t="s">
        <v>14</v>
      </c>
      <c r="F77" s="218" t="s">
        <v>143</v>
      </c>
      <c r="G77" s="218" t="s">
        <v>15</v>
      </c>
      <c r="H77" s="216"/>
      <c r="I77" s="217"/>
      <c r="J77" s="41"/>
      <c r="K77" s="41"/>
      <c r="L77" s="41"/>
      <c r="M77" s="41"/>
      <c r="N77" s="41"/>
      <c r="O77" s="41"/>
    </row>
    <row r="78" spans="1:15" hidden="1" x14ac:dyDescent="0.2">
      <c r="A78" s="70" t="s">
        <v>2</v>
      </c>
      <c r="B78" s="219" t="s">
        <v>4</v>
      </c>
      <c r="C78" s="219" t="s">
        <v>5</v>
      </c>
      <c r="D78" s="220" t="s">
        <v>144</v>
      </c>
      <c r="E78" s="220" t="s">
        <v>145</v>
      </c>
      <c r="F78" s="220" t="s">
        <v>146</v>
      </c>
      <c r="G78" s="220" t="s">
        <v>147</v>
      </c>
      <c r="H78" s="220" t="s">
        <v>148</v>
      </c>
      <c r="I78" s="220" t="s">
        <v>149</v>
      </c>
      <c r="J78" s="41" t="s">
        <v>32</v>
      </c>
      <c r="K78" s="41"/>
      <c r="L78" s="41"/>
      <c r="M78" s="41"/>
      <c r="N78" s="41"/>
      <c r="O78" s="41"/>
    </row>
    <row r="79" spans="1:15" ht="23" hidden="1" x14ac:dyDescent="0.2">
      <c r="A79" s="66" t="s">
        <v>167</v>
      </c>
      <c r="B79" s="211" t="s">
        <v>6</v>
      </c>
      <c r="C79" s="211" t="s">
        <v>6</v>
      </c>
      <c r="D79" s="211" t="s">
        <v>6</v>
      </c>
      <c r="E79" s="212" t="s">
        <v>6</v>
      </c>
      <c r="F79" s="212" t="s">
        <v>6</v>
      </c>
      <c r="G79" s="212" t="s">
        <v>6</v>
      </c>
      <c r="H79" s="212" t="s">
        <v>6</v>
      </c>
      <c r="I79" s="213" t="s">
        <v>6</v>
      </c>
      <c r="J79" s="41"/>
      <c r="K79" s="41"/>
      <c r="L79" s="41"/>
      <c r="M79" s="41"/>
      <c r="N79" s="41"/>
      <c r="O79" s="41"/>
    </row>
    <row r="80" spans="1:15" hidden="1" x14ac:dyDescent="0.2">
      <c r="A80" s="66" t="s">
        <v>168</v>
      </c>
      <c r="B80" s="211" t="s">
        <v>6</v>
      </c>
      <c r="C80" s="211" t="s">
        <v>6</v>
      </c>
      <c r="D80" s="211" t="s">
        <v>6</v>
      </c>
      <c r="E80" s="212" t="s">
        <v>6</v>
      </c>
      <c r="F80" s="212" t="s">
        <v>6</v>
      </c>
      <c r="G80" s="212" t="s">
        <v>6</v>
      </c>
      <c r="H80" s="212" t="s">
        <v>6</v>
      </c>
      <c r="I80" s="213" t="s">
        <v>6</v>
      </c>
      <c r="J80" s="41"/>
      <c r="K80" s="41"/>
      <c r="L80" s="41"/>
      <c r="M80" s="41"/>
      <c r="N80" s="41"/>
      <c r="O80" s="41"/>
    </row>
    <row r="81" spans="1:15" ht="34.5" hidden="1" x14ac:dyDescent="0.2">
      <c r="A81" s="66" t="s">
        <v>169</v>
      </c>
      <c r="B81" s="211" t="s">
        <v>6</v>
      </c>
      <c r="C81" s="211" t="s">
        <v>6</v>
      </c>
      <c r="D81" s="211" t="s">
        <v>6</v>
      </c>
      <c r="E81" s="212" t="s">
        <v>6</v>
      </c>
      <c r="F81" s="212" t="s">
        <v>6</v>
      </c>
      <c r="G81" s="212" t="s">
        <v>6</v>
      </c>
      <c r="H81" s="212" t="s">
        <v>6</v>
      </c>
      <c r="I81" s="213" t="s">
        <v>6</v>
      </c>
      <c r="J81" s="41"/>
      <c r="K81" s="41"/>
      <c r="L81" s="41"/>
      <c r="M81" s="41"/>
      <c r="N81" s="41"/>
      <c r="O81" s="41"/>
    </row>
    <row r="82" spans="1:15" hidden="1" x14ac:dyDescent="0.2">
      <c r="A82" s="66" t="s">
        <v>170</v>
      </c>
      <c r="B82" s="211" t="s">
        <v>6</v>
      </c>
      <c r="C82" s="211" t="s">
        <v>6</v>
      </c>
      <c r="D82" s="211" t="s">
        <v>6</v>
      </c>
      <c r="E82" s="212" t="s">
        <v>6</v>
      </c>
      <c r="F82" s="212" t="s">
        <v>6</v>
      </c>
      <c r="G82" s="212" t="s">
        <v>6</v>
      </c>
      <c r="H82" s="212" t="s">
        <v>6</v>
      </c>
      <c r="I82" s="213" t="s">
        <v>6</v>
      </c>
      <c r="J82" s="41"/>
      <c r="K82" s="41"/>
      <c r="L82" s="41"/>
      <c r="M82" s="41"/>
      <c r="N82" s="41"/>
      <c r="O82" s="41"/>
    </row>
    <row r="83" spans="1:15" x14ac:dyDescent="0.2">
      <c r="A83" s="67" t="s">
        <v>255</v>
      </c>
      <c r="B83" s="214">
        <f>B48</f>
        <v>100000</v>
      </c>
      <c r="C83" s="214" t="s">
        <v>6</v>
      </c>
      <c r="D83" s="214" t="s">
        <v>6</v>
      </c>
      <c r="E83" s="214" t="s">
        <v>6</v>
      </c>
      <c r="F83" s="214">
        <f>F48+F52</f>
        <v>287704</v>
      </c>
      <c r="G83" s="214" t="s">
        <v>6</v>
      </c>
      <c r="H83" s="214" t="s">
        <v>6</v>
      </c>
      <c r="I83" s="214">
        <f>SUM(B83:H83)</f>
        <v>387704</v>
      </c>
      <c r="J83" s="231">
        <f>Ф1!C34</f>
        <v>387704</v>
      </c>
      <c r="K83" s="41"/>
      <c r="L83" s="41"/>
      <c r="M83" s="41"/>
      <c r="N83" s="41"/>
      <c r="O83" s="41"/>
    </row>
    <row r="84" spans="1:15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5" t="s">
        <v>16</v>
      </c>
      <c r="B87" s="51" t="s">
        <v>17</v>
      </c>
      <c r="C87" s="41"/>
      <c r="E87" s="46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">
      <c r="A88" s="41"/>
      <c r="B88" s="52" t="s">
        <v>18</v>
      </c>
      <c r="C88" s="41"/>
      <c r="E88" s="47" t="s">
        <v>19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">
      <c r="A89" s="41"/>
      <c r="B89" s="52"/>
      <c r="C89" s="41"/>
      <c r="E89" s="47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">
      <c r="A90" s="41"/>
      <c r="B90" s="41"/>
      <c r="C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8" t="s">
        <v>20</v>
      </c>
      <c r="B91" s="50"/>
      <c r="C91" s="41"/>
      <c r="E91" s="46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">
      <c r="A92" s="41"/>
      <c r="B92" s="52" t="s">
        <v>18</v>
      </c>
      <c r="C92" s="41"/>
      <c r="E92" s="47" t="s">
        <v>19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">
      <c r="A93" s="41"/>
      <c r="B93" s="52"/>
      <c r="C93" s="41"/>
      <c r="E93" s="47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">
      <c r="A94" s="41"/>
      <c r="B94" s="52"/>
      <c r="C94" s="41"/>
      <c r="E94" s="47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">
      <c r="A96" s="41" t="s">
        <v>22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5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5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5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5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5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5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5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5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5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5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5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5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5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</sheetData>
  <mergeCells count="16">
    <mergeCell ref="A1:I1"/>
    <mergeCell ref="I76:I77"/>
    <mergeCell ref="A76:A77"/>
    <mergeCell ref="B76:G76"/>
    <mergeCell ref="H76:H77"/>
    <mergeCell ref="I36:I37"/>
    <mergeCell ref="A36:A37"/>
    <mergeCell ref="B36:G36"/>
    <mergeCell ref="H36:H37"/>
    <mergeCell ref="H6:I6"/>
    <mergeCell ref="A2:I2"/>
    <mergeCell ref="A7:A8"/>
    <mergeCell ref="B7:G7"/>
    <mergeCell ref="H7:H8"/>
    <mergeCell ref="I7:I8"/>
    <mergeCell ref="A3:I3"/>
  </mergeCells>
  <pageMargins left="0.70866141732283472" right="0.70866141732283472" top="0.94488188976377963" bottom="0.19685039370078741" header="0.27559055118110237" footer="0.15748031496062992"/>
  <pageSetup paperSize="9" scale="99" orientation="portrait" verticalDpi="4294967295" r:id="rId1"/>
  <rowBreaks count="2" manualBreakCount="2">
    <brk id="3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2022-06-04T08:14:21Z</cp:lastPrinted>
  <dcterms:created xsi:type="dcterms:W3CDTF">2022-05-04T17:19:45Z</dcterms:created>
  <dcterms:modified xsi:type="dcterms:W3CDTF">2023-04-20T18:24:28Z</dcterms:modified>
</cp:coreProperties>
</file>