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accounting\Биржа\Квартальные отчеты\6 месяцев 2024 года\"/>
    </mc:Choice>
  </mc:AlternateContent>
  <xr:revisionPtr revIDLastSave="0" documentId="13_ncr:1_{3F50FE40-329C-4A03-A1F7-E27BD3A8E47E}" xr6:coauthVersionLast="47" xr6:coauthVersionMax="47" xr10:uidLastSave="{00000000-0000-0000-0000-000000000000}"/>
  <bookViews>
    <workbookView xWindow="-120" yWindow="-120" windowWidth="29040" windowHeight="15840" tabRatio="818" activeTab="1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3" l="1"/>
  <c r="E24" i="23"/>
  <c r="E9" i="23"/>
  <c r="F9" i="23"/>
  <c r="D9" i="23"/>
  <c r="G8" i="23"/>
  <c r="B50" i="25"/>
  <c r="B8" i="25"/>
  <c r="F18" i="23" l="1"/>
  <c r="D24" i="18" l="1"/>
  <c r="F24" i="23" l="1"/>
  <c r="D24" i="23"/>
  <c r="C37" i="25"/>
  <c r="C33" i="25"/>
  <c r="C33" i="18"/>
  <c r="D33" i="18"/>
  <c r="G23" i="23"/>
  <c r="B25" i="25"/>
  <c r="B28" i="25" s="1"/>
  <c r="B39" i="25"/>
  <c r="B42" i="25"/>
  <c r="B33" i="25"/>
  <c r="B37" i="25" s="1"/>
  <c r="C10" i="21"/>
  <c r="C13" i="21" s="1"/>
  <c r="C16" i="21" s="1"/>
  <c r="C18" i="21" s="1"/>
  <c r="C20" i="21" s="1"/>
  <c r="C22" i="21" s="1"/>
  <c r="D16" i="18"/>
  <c r="D25" i="18"/>
  <c r="C25" i="18"/>
  <c r="C16" i="18"/>
  <c r="C42" i="25"/>
  <c r="C39" i="25"/>
  <c r="C25" i="25"/>
  <c r="C28" i="25" s="1"/>
  <c r="B47" i="25" l="1"/>
  <c r="B48" i="25"/>
  <c r="B51" i="25" s="1"/>
  <c r="C24" i="21"/>
  <c r="C34" i="18"/>
  <c r="C47" i="25"/>
  <c r="C48" i="25" s="1"/>
  <c r="C51" i="25" s="1"/>
  <c r="D34" i="18"/>
  <c r="D10" i="21"/>
  <c r="G22" i="23"/>
  <c r="G21" i="23"/>
  <c r="G20" i="23"/>
  <c r="G19" i="23"/>
  <c r="C18" i="23"/>
  <c r="C24" i="23" s="1"/>
  <c r="B18" i="23"/>
  <c r="G14" i="23"/>
  <c r="G11" i="23"/>
  <c r="G10" i="23"/>
  <c r="C9" i="23"/>
  <c r="B9" i="23"/>
  <c r="B15" i="23" s="1"/>
  <c r="G15" i="23" s="1"/>
  <c r="G7" i="23"/>
  <c r="G12" i="23" l="1"/>
  <c r="D13" i="21"/>
  <c r="D16" i="21" s="1"/>
  <c r="D18" i="21" s="1"/>
  <c r="G18" i="23"/>
  <c r="G9" i="23"/>
  <c r="D20" i="21" l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W523" i="1" s="1"/>
  <c r="F523" i="1"/>
  <c r="Q523" i="1" s="1"/>
  <c r="A523" i="1"/>
  <c r="V522" i="1"/>
  <c r="Q522" i="1"/>
  <c r="F522" i="1"/>
  <c r="A522" i="1"/>
  <c r="V521" i="1"/>
  <c r="Q521" i="1"/>
  <c r="F521" i="1"/>
  <c r="A521" i="1"/>
  <c r="V520" i="1"/>
  <c r="W520" i="1" s="1"/>
  <c r="F520" i="1"/>
  <c r="Q520" i="1" s="1"/>
  <c r="A520" i="1"/>
  <c r="V519" i="1"/>
  <c r="F519" i="1"/>
  <c r="Q519" i="1" s="1"/>
  <c r="A519" i="1"/>
  <c r="W518" i="1"/>
  <c r="Q518" i="1"/>
  <c r="V517" i="1"/>
  <c r="W517" i="1" s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W511" i="1" s="1"/>
  <c r="F511" i="1"/>
  <c r="Q511" i="1" s="1"/>
  <c r="A511" i="1"/>
  <c r="V510" i="1"/>
  <c r="W510" i="1" s="1"/>
  <c r="F510" i="1"/>
  <c r="Q510" i="1" s="1"/>
  <c r="A510" i="1"/>
  <c r="W509" i="1"/>
  <c r="V509" i="1"/>
  <c r="F509" i="1"/>
  <c r="Q509" i="1" s="1"/>
  <c r="A509" i="1"/>
  <c r="V508" i="1"/>
  <c r="F508" i="1"/>
  <c r="Q508" i="1" s="1"/>
  <c r="A508" i="1"/>
  <c r="V507" i="1"/>
  <c r="Q507" i="1"/>
  <c r="F507" i="1"/>
  <c r="A507" i="1"/>
  <c r="V506" i="1"/>
  <c r="W506" i="1" s="1"/>
  <c r="Q506" i="1"/>
  <c r="F506" i="1"/>
  <c r="A506" i="1"/>
  <c r="V505" i="1"/>
  <c r="W505" i="1" s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D24" i="21" l="1"/>
  <c r="D22" i="21"/>
  <c r="H381" i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O381" i="1" s="1"/>
  <c r="J387" i="1"/>
  <c r="J382" i="1" s="1"/>
  <c r="W508" i="1"/>
  <c r="W512" i="1"/>
  <c r="W516" i="1"/>
  <c r="W519" i="1"/>
</calcChain>
</file>

<file path=xl/sharedStrings.xml><?xml version="1.0" encoding="utf-8"?>
<sst xmlns="http://schemas.openxmlformats.org/spreadsheetml/2006/main" count="1494" uniqueCount="354">
  <si>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</si>
  <si>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</si>
  <si>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</si>
  <si>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</si>
  <si>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</si>
  <si>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</si>
  <si>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</si>
  <si>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</si>
  <si>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</si>
  <si>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</si>
  <si>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</si>
  <si>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</si>
  <si>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</si>
  <si>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</si>
  <si>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</si>
  <si>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</si>
  <si>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</si>
  <si>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</si>
  <si>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</si>
  <si>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</si>
  <si>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</si>
  <si>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</si>
  <si>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</si>
  <si>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</si>
  <si>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</si>
  <si>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</si>
  <si>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</si>
  <si>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</si>
  <si>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</si>
  <si>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</si>
  <si>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</si>
  <si>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</si>
  <si>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</si>
  <si>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</si>
  <si>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</si>
  <si>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</si>
  <si>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</si>
  <si>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</si>
  <si>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</si>
  <si>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</si>
  <si>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</si>
  <si>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</si>
  <si>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</si>
  <si>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</si>
  <si>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</si>
  <si>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</si>
  <si>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</si>
  <si>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</si>
  <si>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</si>
  <si>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</si>
  <si>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</si>
  <si>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</si>
  <si>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</si>
  <si>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</si>
  <si>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</si>
  <si>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</si>
  <si>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</si>
  <si>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</si>
  <si>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</si>
  <si>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</si>
  <si>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</si>
  <si>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</si>
  <si>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</si>
  <si>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</si>
  <si>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</si>
  <si>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</si>
  <si>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</si>
  <si>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</si>
  <si>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</si>
  <si>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</si>
  <si>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</si>
  <si>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</si>
  <si>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</si>
  <si>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</si>
  <si>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</si>
  <si>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</si>
  <si>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</si>
  <si>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</si>
  <si>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</si>
  <si>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</si>
  <si>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</si>
  <si>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</si>
  <si>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</si>
  <si>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</si>
  <si>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</si>
  <si>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</si>
  <si>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</si>
  <si>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</si>
  <si>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</si>
  <si>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</si>
  <si>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</si>
  <si>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</si>
  <si>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</si>
  <si>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</si>
  <si>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</si>
  <si>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</si>
  <si>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</si>
  <si>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</si>
  <si>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</si>
  <si>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</si>
  <si>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</si>
  <si>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</si>
  <si>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</si>
  <si>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</si>
  <si>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</si>
  <si>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</si>
  <si>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</si>
  <si>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</si>
  <si>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</si>
  <si>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</si>
  <si>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</si>
  <si>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</si>
  <si>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</si>
  <si>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</si>
  <si>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</si>
  <si>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</si>
  <si>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</si>
  <si>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</si>
  <si>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</si>
  <si>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</si>
  <si>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</si>
  <si>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</si>
  <si>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</si>
  <si>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</si>
  <si>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</si>
  <si>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</si>
  <si>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</si>
  <si>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</si>
  <si>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</si>
  <si>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</si>
  <si>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</si>
  <si>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</si>
  <si>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</si>
  <si>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</si>
  <si>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</si>
  <si>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</si>
  <si>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</si>
  <si>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</si>
  <si>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</si>
  <si>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</si>
  <si>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</si>
  <si>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</si>
  <si>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</si>
  <si>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</si>
  <si>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</si>
  <si>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</si>
  <si>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</si>
  <si>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</si>
  <si>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</si>
  <si>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</si>
  <si>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</si>
  <si>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</si>
  <si>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</si>
  <si>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</si>
  <si>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</si>
  <si>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</si>
  <si>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</si>
  <si>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</si>
  <si>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</si>
  <si>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</si>
  <si>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</si>
  <si>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</si>
  <si>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</si>
  <si>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</si>
  <si>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</si>
  <si>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</si>
  <si>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</si>
  <si>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</si>
  <si>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</si>
  <si>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</si>
  <si>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</si>
  <si>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</si>
  <si>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</si>
  <si>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</si>
  <si>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</si>
  <si>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</si>
  <si>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</si>
  <si>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</si>
  <si>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</si>
  <si>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</si>
  <si>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</si>
  <si>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</si>
  <si>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</si>
  <si>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</si>
  <si>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</si>
  <si>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</si>
  <si>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</si>
  <si>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</si>
  <si>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</si>
  <si>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</si>
  <si>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</si>
  <si>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</si>
  <si>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</si>
  <si>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</si>
  <si>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</si>
  <si>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</si>
  <si>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</si>
  <si>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</si>
  <si>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</si>
  <si>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</si>
  <si>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</si>
  <si>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</si>
  <si>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</si>
  <si>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</si>
  <si>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</si>
  <si>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</si>
  <si>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</si>
  <si>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</si>
  <si>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</si>
  <si>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</si>
  <si>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</si>
  <si>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</si>
  <si>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</si>
  <si>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</si>
  <si>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</si>
  <si>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</si>
  <si>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</si>
  <si>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</si>
  <si>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</si>
  <si>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</si>
  <si>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</si>
  <si>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</si>
  <si>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</si>
  <si>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</si>
  <si>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</si>
  <si>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</si>
  <si>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</si>
  <si>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</si>
  <si>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</si>
  <si>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</si>
  <si>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</si>
  <si>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</si>
  <si>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</si>
  <si>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</si>
  <si>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</si>
  <si>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</si>
  <si>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</si>
  <si>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</si>
  <si>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</si>
  <si>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</si>
  <si>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</si>
  <si>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</si>
  <si>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</si>
  <si>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</si>
  <si>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</si>
  <si>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</si>
  <si>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</si>
  <si>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</si>
  <si>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</si>
  <si>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</si>
  <si>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</si>
  <si>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</si>
  <si>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</si>
  <si>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</si>
  <si>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</si>
  <si>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</si>
  <si>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Прочие краткосрочные активы</t>
  </si>
  <si>
    <t>Основные средства</t>
  </si>
  <si>
    <t>Прибыль до налогообложения</t>
  </si>
  <si>
    <t>Дебиторская задолженность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</si>
  <si>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</si>
  <si>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</si>
  <si>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</si>
  <si>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</si>
  <si>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</si>
  <si>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</si>
  <si>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</si>
  <si>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</si>
  <si>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</si>
  <si>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</si>
  <si>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Взнос в уставный капитал</t>
  </si>
  <si>
    <t>Выплата дивидендов</t>
  </si>
  <si>
    <t>Показатели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</si>
  <si>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</si>
  <si>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</si>
  <si>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</si>
  <si>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</si>
  <si>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</si>
  <si>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</si>
  <si>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Кредиторская задолженность</t>
  </si>
  <si>
    <t>Прочие краткосрочные обязательства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</si>
  <si>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</si>
  <si>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</si>
  <si>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</si>
  <si>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</si>
  <si>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</si>
  <si>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</si>
  <si>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</si>
  <si>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</si>
  <si>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Прочий совокупный доход за год</t>
  </si>
  <si>
    <t>Сальдо на 1 января 2022 года</t>
  </si>
  <si>
    <t>Прочие операционные доходы, нетто</t>
  </si>
  <si>
    <t>Курсовая разница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</si>
  <si>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</si>
  <si>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</si>
  <si>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</si>
  <si>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</si>
  <si>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</si>
  <si>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</si>
  <si>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</si>
  <si>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</si>
  <si>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</si>
  <si>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</si>
  <si>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</si>
  <si>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</si>
  <si>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</si>
  <si>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</si>
  <si>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</si>
  <si>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</si>
  <si>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</si>
  <si>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</si>
  <si>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</si>
  <si>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</si>
  <si>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Формирование/(восстановление) резервов под ожидаемые кредитные убытки</t>
  </si>
  <si>
    <t>Проценты полученные</t>
  </si>
  <si>
    <t>инвестиции в капитал дочерних организаций</t>
  </si>
  <si>
    <t>Убыток от реализации основных средств</t>
  </si>
  <si>
    <t>(Доходы)/расходы от (восстановления)/признания резерва под ожидаемые кредитные убытки</t>
  </si>
  <si>
    <t>Кредиты выданные</t>
  </si>
  <si>
    <t>Относяящаяся к:</t>
  </si>
  <si>
    <t>Итого совокупный годовой доход</t>
  </si>
  <si>
    <t xml:space="preserve">Исполнительный директор </t>
  </si>
  <si>
    <t>КОНСОЛИДИРУЕМЫЙ ОТЧЁТ О ПРИБЫЛИ ИЛИ УБЫТКЕ И ПРОЧЕМ СОВОКУПНОМ ДОХОДЕ</t>
  </si>
  <si>
    <t>ТОО «BIРIНШI LOMBARD (БIРIНIШ ЛОМБАРД)»</t>
  </si>
  <si>
    <t>Финансовыйдиректор</t>
  </si>
  <si>
    <t>Токтомбеков Т.К.</t>
  </si>
  <si>
    <t>Манафова А.М.</t>
  </si>
  <si>
    <t xml:space="preserve"> 2023 года</t>
  </si>
  <si>
    <t>Неконтрольная доля участия</t>
  </si>
  <si>
    <t>Курсовая разница, признанная в связи с пересчетом финансовой дотчетности дочерних компаний</t>
  </si>
  <si>
    <t xml:space="preserve">Экономия при признании справедливой стоимости полученных займов от участников </t>
  </si>
  <si>
    <t>Рекласс в состав обязательств в связи с досрочным погашением беспроцентных займов (Примечание 12)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</si>
  <si>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</si>
  <si>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</si>
  <si>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</si>
  <si>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</si>
  <si>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</si>
  <si>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>Финансовый директор</t>
  </si>
  <si>
    <t>31 декабря 2023 года</t>
  </si>
  <si>
    <t xml:space="preserve"> 2024 года</t>
  </si>
  <si>
    <t>Участникам материнской компании</t>
  </si>
  <si>
    <t>Неконтролирующие доли участия</t>
  </si>
  <si>
    <t>ПО СОСТОЯНИЮ НА 30 июня 2024 ГОДА</t>
  </si>
  <si>
    <t>30 июня 2024 года</t>
  </si>
  <si>
    <t>за шесть месяцев, заканчившиеся 30 июня</t>
  </si>
  <si>
    <t>ЗА ШЕСТЬ МЕСЯЦЕВ, ЗАКОНЧИВШИЕСЯ 30 июня 2024 года</t>
  </si>
  <si>
    <t>ЗА ШЕСТЬ МЕСЯЦЕВ , ЗАКОНЧИВШИЕСЯ 30 ИЮНЯ 2024г.</t>
  </si>
  <si>
    <t>На 31 декабря 2023 года</t>
  </si>
  <si>
    <t>ЗА  шесть месяцев , ЗАКОНЧИВШИЕСЯ 30 июня  2024 ГОДА</t>
  </si>
  <si>
    <t xml:space="preserve"> -</t>
  </si>
  <si>
    <t>Резерв накопленных курсовых разниц</t>
  </si>
  <si>
    <t>Прибыль (убыток) за период</t>
  </si>
  <si>
    <t xml:space="preserve">Сальдо  на 30 июня  2024 года </t>
  </si>
  <si>
    <t>за шесть месяцев , закончившиеся 30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</si>
</sst>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(* #,##0_);[Red]_(* \(#,##0\);_(* &quot;-&quot;_);_(@_)"/>
    <numFmt numFmtId="166" formatCode="_-* #,##0_-;\-* #,##0_-;_-* &quot;-&quot;??_-;_-@_-"/>
    <numFmt numFmtId="167" formatCode="\ #,##0_р_.;\(#,##0\)_р_."/>
    <numFmt numFmtId="168" formatCode="_-* #,##0.00_р_._-;\-* #,##0.00_р_._-;_-* &quot;-&quot;??_р_._-;_-@_-"/>
  </numFmts>
  <fonts count="4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</font>
    <font>
      <sz val="10"/>
      <color rgb="FF000000"/>
      <name val="Times New Roman"/>
      <family val="1"/>
      <charset val="204"/>
    </font>
    <font>
      <sz val="9"/>
      <name val="Roboto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5" fontId="0" fillId="0" borderId="0" xfId="0" applyNumberFormat="1"/>
    <xf numFmtId="165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5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5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5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0" fontId="40" fillId="0" borderId="0" xfId="14" applyFont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167" fontId="31" fillId="0" borderId="23" xfId="0" applyNumberFormat="1" applyFont="1" applyBorder="1" applyAlignment="1">
      <alignment horizontal="right" vertical="center" wrapText="1"/>
    </xf>
    <xf numFmtId="167" fontId="27" fillId="0" borderId="0" xfId="0" applyNumberFormat="1" applyFont="1" applyAlignment="1">
      <alignment vertical="center"/>
    </xf>
    <xf numFmtId="0" fontId="27" fillId="0" borderId="22" xfId="0" applyFont="1" applyBorder="1"/>
    <xf numFmtId="43" fontId="30" fillId="0" borderId="0" xfId="1" applyFont="1"/>
    <xf numFmtId="0" fontId="21" fillId="0" borderId="0" xfId="0" applyFont="1" applyAlignment="1">
      <alignment horizontal="left" vertical="center"/>
    </xf>
    <xf numFmtId="167" fontId="24" fillId="0" borderId="20" xfId="0" applyNumberFormat="1" applyFont="1" applyBorder="1" applyAlignment="1">
      <alignment horizontal="right" vertical="center" wrapText="1"/>
    </xf>
    <xf numFmtId="167" fontId="41" fillId="0" borderId="0" xfId="0" applyNumberFormat="1" applyFont="1" applyAlignment="1">
      <alignment vertical="center" wrapText="1"/>
    </xf>
    <xf numFmtId="43" fontId="31" fillId="0" borderId="0" xfId="1" applyFont="1" applyFill="1" applyAlignment="1">
      <alignment horizontal="right" vertical="center" wrapText="1"/>
    </xf>
    <xf numFmtId="43" fontId="41" fillId="0" borderId="0" xfId="1" applyFont="1" applyFill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31" fillId="0" borderId="20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 wrapText="1"/>
    </xf>
    <xf numFmtId="0" fontId="44" fillId="0" borderId="0" xfId="0" applyFont="1"/>
    <xf numFmtId="0" fontId="44" fillId="0" borderId="9" xfId="0" applyFont="1" applyBorder="1"/>
    <xf numFmtId="0" fontId="43" fillId="0" borderId="0" xfId="0" applyFont="1"/>
    <xf numFmtId="0" fontId="45" fillId="0" borderId="0" xfId="0" applyFont="1"/>
    <xf numFmtId="3" fontId="44" fillId="0" borderId="24" xfId="0" applyNumberFormat="1" applyFont="1" applyBorder="1"/>
    <xf numFmtId="3" fontId="44" fillId="0" borderId="9" xfId="0" applyNumberFormat="1" applyFont="1" applyBorder="1"/>
    <xf numFmtId="3" fontId="43" fillId="0" borderId="21" xfId="0" applyNumberFormat="1" applyFont="1" applyBorder="1"/>
    <xf numFmtId="3" fontId="44" fillId="0" borderId="0" xfId="0" applyNumberFormat="1" applyFont="1"/>
    <xf numFmtId="3" fontId="45" fillId="0" borderId="21" xfId="0" applyNumberFormat="1" applyFont="1" applyBorder="1"/>
    <xf numFmtId="3" fontId="45" fillId="0" borderId="0" xfId="0" applyNumberFormat="1" applyFont="1"/>
    <xf numFmtId="0" fontId="45" fillId="0" borderId="0" xfId="0" applyFont="1" applyAlignment="1">
      <alignment horizontal="center" vertical="center"/>
    </xf>
    <xf numFmtId="0" fontId="32" fillId="0" borderId="0" xfId="0" applyFont="1"/>
    <xf numFmtId="0" fontId="31" fillId="0" borderId="20" xfId="0" applyFont="1" applyBorder="1" applyAlignment="1">
      <alignment horizontal="center" vertical="center" wrapText="1"/>
    </xf>
    <xf numFmtId="166" fontId="21" fillId="0" borderId="0" xfId="1" applyNumberFormat="1" applyFont="1" applyAlignment="1">
      <alignment horizontal="right" vertical="center" wrapText="1"/>
    </xf>
    <xf numFmtId="43" fontId="31" fillId="0" borderId="20" xfId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166" fontId="31" fillId="0" borderId="0" xfId="1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6" fontId="31" fillId="0" borderId="20" xfId="1" applyNumberFormat="1" applyFont="1" applyBorder="1" applyAlignment="1">
      <alignment horizontal="right" vertical="center" wrapText="1"/>
    </xf>
    <xf numFmtId="166" fontId="31" fillId="0" borderId="0" xfId="1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166" fontId="30" fillId="0" borderId="0" xfId="1" applyNumberFormat="1" applyFont="1" applyAlignment="1">
      <alignment horizontal="right" vertical="center" wrapText="1"/>
    </xf>
    <xf numFmtId="3" fontId="44" fillId="0" borderId="24" xfId="0" applyNumberFormat="1" applyFont="1" applyBorder="1" applyAlignment="1">
      <alignment horizontal="right"/>
    </xf>
    <xf numFmtId="3" fontId="44" fillId="0" borderId="0" xfId="0" applyNumberFormat="1" applyFont="1" applyAlignment="1">
      <alignment horizontal="right"/>
    </xf>
    <xf numFmtId="167" fontId="0" fillId="0" borderId="0" xfId="0" applyNumberFormat="1"/>
    <xf numFmtId="3" fontId="4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46" fillId="0" borderId="0" xfId="0" applyNumberFormat="1" applyFont="1"/>
    <xf numFmtId="3" fontId="31" fillId="0" borderId="0" xfId="1" applyNumberFormat="1" applyFont="1" applyFill="1" applyAlignment="1">
      <alignment horizontal="right" vertical="center" wrapText="1"/>
    </xf>
    <xf numFmtId="3" fontId="41" fillId="0" borderId="0" xfId="1" applyNumberFormat="1" applyFont="1" applyFill="1" applyAlignment="1">
      <alignment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4" fillId="0" borderId="0" xfId="1" applyNumberFormat="1" applyFont="1" applyFill="1" applyAlignment="1">
      <alignment horizontal="right" vertical="center" wrapText="1"/>
    </xf>
    <xf numFmtId="3" fontId="0" fillId="0" borderId="0" xfId="1" applyNumberFormat="1" applyFont="1"/>
    <xf numFmtId="0" fontId="45" fillId="0" borderId="0" xfId="0" applyFont="1" applyBorder="1"/>
    <xf numFmtId="167" fontId="24" fillId="0" borderId="26" xfId="0" applyNumberFormat="1" applyFont="1" applyBorder="1" applyAlignment="1">
      <alignment horizontal="right" vertical="center" wrapText="1"/>
    </xf>
    <xf numFmtId="166" fontId="31" fillId="0" borderId="0" xfId="1" applyNumberFormat="1" applyFont="1" applyFill="1" applyAlignment="1">
      <alignment horizontal="right" vertical="center" wrapText="1"/>
    </xf>
    <xf numFmtId="166" fontId="41" fillId="0" borderId="0" xfId="1" applyNumberFormat="1" applyFont="1" applyFill="1" applyAlignment="1">
      <alignment vertical="center" wrapText="1"/>
    </xf>
    <xf numFmtId="166" fontId="24" fillId="0" borderId="0" xfId="1" applyNumberFormat="1" applyFont="1" applyFill="1" applyAlignment="1">
      <alignment horizontal="right" vertical="center" wrapText="1"/>
    </xf>
    <xf numFmtId="0" fontId="42" fillId="0" borderId="25" xfId="0" applyFont="1" applyBorder="1" applyAlignment="1">
      <alignment horizontal="right" vertical="center"/>
    </xf>
    <xf numFmtId="0" fontId="44" fillId="0" borderId="24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  <xf numFmtId="0" fontId="20" fillId="6" borderId="1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6" fontId="21" fillId="0" borderId="20" xfId="1" applyNumberFormat="1" applyFont="1" applyBorder="1" applyAlignment="1">
      <alignment horizontal="right" vertical="center" wrapText="1"/>
    </xf>
    <xf numFmtId="166" fontId="24" fillId="0" borderId="20" xfId="1" applyNumberFormat="1" applyFont="1" applyBorder="1" applyAlignment="1">
      <alignment horizontal="right" vertical="center" wrapText="1"/>
    </xf>
    <xf numFmtId="167" fontId="31" fillId="0" borderId="0" xfId="0" applyNumberFormat="1" applyFont="1" applyBorder="1" applyAlignment="1">
      <alignment horizontal="right" vertical="center" wrapText="1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42"/>
  <sheetViews>
    <sheetView workbookViewId="0">
      <selection activeCell="H34" sqref="H34"/>
    </sheetView>
  </sheetViews>
  <sheetFormatPr defaultColWidth="9.1640625" defaultRowHeight="12.75" x14ac:dyDescent="0.2"/>
  <cols>
    <col min="1" max="1" width="52.33203125" style="133" customWidth="1"/>
    <col min="2" max="2" width="15.5" style="133" customWidth="1"/>
    <col min="3" max="3" width="26.1640625" style="133" customWidth="1"/>
    <col min="4" max="4" width="27.1640625" style="133" customWidth="1"/>
    <col min="5" max="5" width="22.1640625" style="133" customWidth="1"/>
    <col min="6" max="6" width="17.1640625" style="133" customWidth="1"/>
    <col min="7" max="7" width="13.6640625" style="133" customWidth="1"/>
    <col min="8" max="16384" width="9.1640625" style="133"/>
  </cols>
  <sheetData>
    <row r="1" spans="1:4" x14ac:dyDescent="0.2">
      <c r="A1" s="135" t="s">
        <v>297</v>
      </c>
    </row>
    <row r="2" spans="1:4" x14ac:dyDescent="0.2">
      <c r="A2" s="135" t="s">
        <v>335</v>
      </c>
    </row>
    <row r="3" spans="1:4" ht="13.5" thickBot="1" x14ac:dyDescent="0.25">
      <c r="A3" s="147" t="s">
        <v>342</v>
      </c>
      <c r="B3" s="150"/>
      <c r="C3" s="150"/>
      <c r="D3" s="150"/>
    </row>
    <row r="4" spans="1:4" ht="13.5" thickTop="1" x14ac:dyDescent="0.2">
      <c r="A4" s="202" t="s">
        <v>298</v>
      </c>
      <c r="B4" s="202"/>
      <c r="C4" s="202"/>
      <c r="D4" s="202"/>
    </row>
    <row r="6" spans="1:4" ht="13.5" thickBot="1" x14ac:dyDescent="0.25">
      <c r="A6" s="136"/>
      <c r="B6" s="136" t="s">
        <v>293</v>
      </c>
      <c r="C6" s="142" t="s">
        <v>343</v>
      </c>
      <c r="D6" s="157" t="s">
        <v>338</v>
      </c>
    </row>
    <row r="7" spans="1:4" x14ac:dyDescent="0.2">
      <c r="A7" s="135" t="s">
        <v>261</v>
      </c>
      <c r="B7" s="83"/>
      <c r="C7" s="134"/>
      <c r="D7" s="134"/>
    </row>
    <row r="8" spans="1:4" x14ac:dyDescent="0.2">
      <c r="A8" s="81" t="s">
        <v>182</v>
      </c>
      <c r="B8" s="144">
        <v>9</v>
      </c>
      <c r="C8" s="139">
        <v>985489</v>
      </c>
      <c r="D8" s="139">
        <v>1568002</v>
      </c>
    </row>
    <row r="9" spans="1:4" x14ac:dyDescent="0.2">
      <c r="A9" s="81" t="s">
        <v>254</v>
      </c>
      <c r="B9" s="144">
        <v>10</v>
      </c>
      <c r="C9" s="139">
        <v>18376556</v>
      </c>
      <c r="D9" s="139">
        <v>15093685</v>
      </c>
    </row>
    <row r="10" spans="1:4" x14ac:dyDescent="0.2">
      <c r="A10" s="81" t="s">
        <v>185</v>
      </c>
      <c r="B10" s="144">
        <v>11</v>
      </c>
      <c r="C10" s="139">
        <v>313041</v>
      </c>
      <c r="D10" s="139">
        <v>335738</v>
      </c>
    </row>
    <row r="11" spans="1:4" x14ac:dyDescent="0.2">
      <c r="A11" s="81" t="s">
        <v>186</v>
      </c>
      <c r="B11" s="144">
        <v>12</v>
      </c>
      <c r="C11" s="139">
        <v>649657</v>
      </c>
      <c r="D11" s="139">
        <v>585711</v>
      </c>
    </row>
    <row r="12" spans="1:4" x14ac:dyDescent="0.2">
      <c r="A12" s="81" t="s">
        <v>191</v>
      </c>
      <c r="B12" s="144">
        <v>13</v>
      </c>
      <c r="C12" s="139">
        <v>1778644</v>
      </c>
      <c r="D12" s="139">
        <v>1774469</v>
      </c>
    </row>
    <row r="13" spans="1:4" x14ac:dyDescent="0.2">
      <c r="A13" s="81" t="s">
        <v>194</v>
      </c>
      <c r="B13" s="134"/>
      <c r="C13" s="139">
        <v>49937</v>
      </c>
      <c r="D13" s="139">
        <v>59436</v>
      </c>
    </row>
    <row r="14" spans="1:4" x14ac:dyDescent="0.2">
      <c r="A14" s="81" t="s">
        <v>336</v>
      </c>
      <c r="B14" s="144"/>
      <c r="C14" s="139">
        <v>35114</v>
      </c>
      <c r="D14" s="139">
        <v>35114</v>
      </c>
    </row>
    <row r="15" spans="1:4" ht="13.5" thickBot="1" x14ac:dyDescent="0.25">
      <c r="A15" s="81" t="s">
        <v>187</v>
      </c>
      <c r="B15" s="144">
        <v>14</v>
      </c>
      <c r="C15" s="140">
        <v>693588</v>
      </c>
      <c r="D15" s="140">
        <v>202984</v>
      </c>
    </row>
    <row r="16" spans="1:4" ht="13.5" thickBot="1" x14ac:dyDescent="0.25">
      <c r="A16" s="136" t="s">
        <v>262</v>
      </c>
      <c r="B16" s="83"/>
      <c r="C16" s="148">
        <f>SUM(C8:C15)</f>
        <v>22882026</v>
      </c>
      <c r="D16" s="148">
        <f>SUM(D8:D15)</f>
        <v>19655139</v>
      </c>
    </row>
    <row r="17" spans="1:6" x14ac:dyDescent="0.2">
      <c r="A17" s="134"/>
      <c r="B17" s="83"/>
      <c r="C17" s="149"/>
      <c r="D17" s="149"/>
    </row>
    <row r="18" spans="1:6" x14ac:dyDescent="0.2">
      <c r="A18" s="137" t="s">
        <v>263</v>
      </c>
      <c r="B18" s="134"/>
      <c r="C18" s="149"/>
      <c r="D18" s="149"/>
    </row>
    <row r="19" spans="1:6" x14ac:dyDescent="0.2">
      <c r="A19" s="81" t="s">
        <v>195</v>
      </c>
      <c r="B19" s="144">
        <v>15</v>
      </c>
      <c r="C19" s="139">
        <v>4220646</v>
      </c>
      <c r="D19" s="139">
        <v>3825999</v>
      </c>
    </row>
    <row r="20" spans="1:6" x14ac:dyDescent="0.2">
      <c r="A20" s="81" t="s">
        <v>198</v>
      </c>
      <c r="B20" s="144">
        <v>16</v>
      </c>
      <c r="C20" s="139">
        <v>726588.3</v>
      </c>
      <c r="D20" s="139">
        <v>409168</v>
      </c>
    </row>
    <row r="21" spans="1:6" x14ac:dyDescent="0.2">
      <c r="A21" s="81" t="s">
        <v>199</v>
      </c>
      <c r="B21" s="134"/>
      <c r="C21" s="139">
        <v>0</v>
      </c>
      <c r="D21" s="139">
        <v>0</v>
      </c>
    </row>
    <row r="22" spans="1:6" x14ac:dyDescent="0.2">
      <c r="A22" s="81" t="s">
        <v>197</v>
      </c>
      <c r="B22" s="134"/>
      <c r="C22" s="139">
        <v>20810.3</v>
      </c>
      <c r="D22" s="139">
        <v>116300</v>
      </c>
    </row>
    <row r="23" spans="1:6" x14ac:dyDescent="0.2">
      <c r="A23" s="81" t="s">
        <v>200</v>
      </c>
      <c r="B23" s="144">
        <v>17</v>
      </c>
      <c r="C23" s="139">
        <v>400723</v>
      </c>
      <c r="D23" s="139">
        <v>332754</v>
      </c>
    </row>
    <row r="24" spans="1:6" ht="13.5" thickBot="1" x14ac:dyDescent="0.25">
      <c r="A24" s="81" t="s">
        <v>196</v>
      </c>
      <c r="B24" s="144">
        <v>18</v>
      </c>
      <c r="C24" s="140">
        <v>6851577</v>
      </c>
      <c r="D24" s="140">
        <f>4668922+2502503</f>
        <v>7171425</v>
      </c>
    </row>
    <row r="25" spans="1:6" ht="13.5" thickBot="1" x14ac:dyDescent="0.25">
      <c r="A25" s="136" t="s">
        <v>294</v>
      </c>
      <c r="B25" s="83"/>
      <c r="C25" s="148">
        <f>SUM(C19:C24)</f>
        <v>12220344.6</v>
      </c>
      <c r="D25" s="148">
        <f>SUM(D19:D24)</f>
        <v>11855646</v>
      </c>
    </row>
    <row r="26" spans="1:6" x14ac:dyDescent="0.2">
      <c r="A26" s="134"/>
      <c r="B26" s="134"/>
      <c r="C26" s="149"/>
      <c r="D26" s="149"/>
    </row>
    <row r="27" spans="1:6" x14ac:dyDescent="0.2">
      <c r="A27" s="137" t="s">
        <v>264</v>
      </c>
      <c r="B27" s="134"/>
      <c r="C27" s="149"/>
      <c r="D27" s="149"/>
      <c r="E27" s="151"/>
      <c r="F27" s="151"/>
    </row>
    <row r="28" spans="1:6" x14ac:dyDescent="0.2">
      <c r="A28" s="78" t="s">
        <v>201</v>
      </c>
      <c r="B28" s="144">
        <v>19</v>
      </c>
      <c r="C28" s="139">
        <v>2000000</v>
      </c>
      <c r="D28" s="139">
        <v>2000000</v>
      </c>
      <c r="E28" s="151"/>
      <c r="F28" s="151"/>
    </row>
    <row r="29" spans="1:6" x14ac:dyDescent="0.2">
      <c r="A29" s="78" t="s">
        <v>202</v>
      </c>
      <c r="B29" s="144">
        <v>19</v>
      </c>
      <c r="C29" s="139">
        <v>985051</v>
      </c>
      <c r="D29" s="139">
        <v>985051</v>
      </c>
      <c r="E29" s="151"/>
      <c r="F29" s="151"/>
    </row>
    <row r="30" spans="1:6" x14ac:dyDescent="0.2">
      <c r="A30" s="78" t="s">
        <v>295</v>
      </c>
      <c r="B30" s="144">
        <v>19</v>
      </c>
      <c r="C30" s="139">
        <v>7671173</v>
      </c>
      <c r="D30" s="139">
        <v>4825194</v>
      </c>
      <c r="E30" s="151"/>
      <c r="F30" s="151"/>
    </row>
    <row r="31" spans="1:6" x14ac:dyDescent="0.2">
      <c r="A31" s="78" t="s">
        <v>328</v>
      </c>
      <c r="B31" s="144"/>
      <c r="C31" s="139">
        <v>14909</v>
      </c>
      <c r="D31" s="139">
        <v>10345</v>
      </c>
      <c r="E31" s="151"/>
      <c r="F31" s="151"/>
    </row>
    <row r="32" spans="1:6" x14ac:dyDescent="0.2">
      <c r="A32" s="78" t="s">
        <v>292</v>
      </c>
      <c r="B32" s="144"/>
      <c r="C32" s="139">
        <v>-9452</v>
      </c>
      <c r="D32" s="139">
        <v>-21097</v>
      </c>
      <c r="E32" s="151"/>
      <c r="F32" s="151"/>
    </row>
    <row r="33" spans="1:6" ht="13.5" thickBot="1" x14ac:dyDescent="0.25">
      <c r="A33" s="136" t="s">
        <v>265</v>
      </c>
      <c r="B33" s="136"/>
      <c r="C33" s="148">
        <f>SUM(C28:C32)</f>
        <v>10661681</v>
      </c>
      <c r="D33" s="148">
        <f>SUM(D28:D32)</f>
        <v>7799493</v>
      </c>
      <c r="E33" s="151"/>
      <c r="F33" s="151"/>
    </row>
    <row r="34" spans="1:6" ht="13.5" thickBot="1" x14ac:dyDescent="0.25">
      <c r="A34" s="136" t="s">
        <v>296</v>
      </c>
      <c r="B34" s="136"/>
      <c r="C34" s="148">
        <f>C25+C33</f>
        <v>22882025.600000001</v>
      </c>
      <c r="D34" s="148">
        <f>D25+D33</f>
        <v>19655139</v>
      </c>
      <c r="E34" s="151"/>
      <c r="F34" s="151"/>
    </row>
    <row r="35" spans="1:6" x14ac:dyDescent="0.2">
      <c r="E35" s="151"/>
      <c r="F35" s="151"/>
    </row>
    <row r="36" spans="1:6" x14ac:dyDescent="0.2">
      <c r="E36" s="151"/>
      <c r="F36" s="151"/>
    </row>
    <row r="37" spans="1:6" x14ac:dyDescent="0.2">
      <c r="A37" s="165" t="s">
        <v>321</v>
      </c>
      <c r="B37" s="162"/>
      <c r="C37" s="163"/>
      <c r="D37" s="163"/>
    </row>
    <row r="38" spans="1:6" x14ac:dyDescent="0.2">
      <c r="A38" s="162"/>
      <c r="B38" s="162"/>
      <c r="C38" s="203" t="s">
        <v>325</v>
      </c>
      <c r="D38" s="203"/>
    </row>
    <row r="39" spans="1:6" x14ac:dyDescent="0.2">
      <c r="A39" s="162"/>
      <c r="B39" s="162"/>
      <c r="C39" s="162"/>
      <c r="D39" s="162"/>
    </row>
    <row r="40" spans="1:6" x14ac:dyDescent="0.2">
      <c r="A40" s="162"/>
      <c r="B40" s="162"/>
      <c r="C40" s="162"/>
      <c r="D40" s="162"/>
    </row>
    <row r="41" spans="1:6" x14ac:dyDescent="0.2">
      <c r="A41" s="165" t="s">
        <v>324</v>
      </c>
      <c r="B41" s="162"/>
      <c r="C41" s="163"/>
      <c r="D41" s="163"/>
    </row>
    <row r="42" spans="1:6" x14ac:dyDescent="0.2">
      <c r="A42" s="162"/>
      <c r="B42" s="162"/>
      <c r="C42" s="203" t="s">
        <v>326</v>
      </c>
      <c r="D42" s="203"/>
    </row>
  </sheetData>
  <mergeCells count="3">
    <mergeCell ref="A4:D4"/>
    <mergeCell ref="C38:D38"/>
    <mergeCell ref="C42:D42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F31"/>
  <sheetViews>
    <sheetView tabSelected="1" workbookViewId="0">
      <selection activeCell="C31" sqref="A1:D31"/>
    </sheetView>
  </sheetViews>
  <sheetFormatPr defaultRowHeight="12.75" x14ac:dyDescent="0.2"/>
  <cols>
    <col min="1" max="1" width="85.1640625" style="162" customWidth="1"/>
    <col min="2" max="2" width="8.33203125" style="162" customWidth="1"/>
    <col min="3" max="3" width="22.1640625" style="162" customWidth="1"/>
    <col min="4" max="4" width="31" style="162" customWidth="1"/>
    <col min="5" max="5" width="9.33203125" style="162"/>
    <col min="6" max="6" width="10.6640625" style="162" bestFit="1" customWidth="1"/>
    <col min="7" max="16384" width="9.33203125" style="162"/>
  </cols>
  <sheetData>
    <row r="1" spans="1:6" x14ac:dyDescent="0.2">
      <c r="A1" s="204" t="s">
        <v>323</v>
      </c>
      <c r="B1" s="204"/>
      <c r="C1" s="204"/>
      <c r="D1" s="204"/>
    </row>
    <row r="2" spans="1:6" x14ac:dyDescent="0.2">
      <c r="A2" s="204" t="s">
        <v>322</v>
      </c>
      <c r="B2" s="204"/>
      <c r="C2" s="204"/>
      <c r="D2" s="204"/>
    </row>
    <row r="3" spans="1:6" x14ac:dyDescent="0.2">
      <c r="A3" s="204" t="s">
        <v>345</v>
      </c>
      <c r="B3" s="204"/>
      <c r="C3" s="204"/>
      <c r="D3" s="204"/>
    </row>
    <row r="4" spans="1:6" x14ac:dyDescent="0.2">
      <c r="A4" s="205" t="s">
        <v>299</v>
      </c>
      <c r="B4" s="205"/>
      <c r="C4" s="205"/>
      <c r="D4" s="205"/>
    </row>
    <row r="6" spans="1:6" x14ac:dyDescent="0.2">
      <c r="C6" s="206" t="s">
        <v>344</v>
      </c>
      <c r="D6" s="206"/>
    </row>
    <row r="7" spans="1:6" x14ac:dyDescent="0.2">
      <c r="B7" s="165" t="s">
        <v>293</v>
      </c>
      <c r="C7" s="172" t="s">
        <v>339</v>
      </c>
      <c r="D7" s="172" t="s">
        <v>327</v>
      </c>
    </row>
    <row r="8" spans="1:6" x14ac:dyDescent="0.2">
      <c r="A8" s="162" t="s">
        <v>211</v>
      </c>
      <c r="B8" s="162">
        <v>5</v>
      </c>
      <c r="C8" s="166">
        <v>6070883</v>
      </c>
      <c r="D8" s="186">
        <v>4778476</v>
      </c>
    </row>
    <row r="9" spans="1:6" x14ac:dyDescent="0.2">
      <c r="A9" s="162" t="s">
        <v>215</v>
      </c>
      <c r="B9" s="162">
        <v>5</v>
      </c>
      <c r="C9" s="167">
        <v>-470283</v>
      </c>
      <c r="D9" s="167">
        <v>-268028</v>
      </c>
    </row>
    <row r="10" spans="1:6" s="164" customFormat="1" x14ac:dyDescent="0.2">
      <c r="A10" s="164" t="s">
        <v>266</v>
      </c>
      <c r="C10" s="168">
        <f>C8+C9</f>
        <v>5600600</v>
      </c>
      <c r="D10" s="168">
        <f>D8+D9</f>
        <v>4510448</v>
      </c>
    </row>
    <row r="11" spans="1:6" x14ac:dyDescent="0.2">
      <c r="A11" s="162" t="s">
        <v>213</v>
      </c>
      <c r="C11" s="169">
        <v>55685</v>
      </c>
      <c r="D11" s="169">
        <v>-2977</v>
      </c>
    </row>
    <row r="12" spans="1:6" x14ac:dyDescent="0.2">
      <c r="A12" s="162" t="s">
        <v>291</v>
      </c>
      <c r="B12" s="162">
        <v>6</v>
      </c>
      <c r="C12" s="169">
        <v>1875767</v>
      </c>
      <c r="D12" s="169">
        <v>1218189</v>
      </c>
    </row>
    <row r="13" spans="1:6" x14ac:dyDescent="0.2">
      <c r="A13" s="165" t="s">
        <v>267</v>
      </c>
      <c r="B13" s="165"/>
      <c r="C13" s="170">
        <f>C10+C11+C12</f>
        <v>7532052</v>
      </c>
      <c r="D13" s="170">
        <f>D10+D11+D12</f>
        <v>5725660</v>
      </c>
    </row>
    <row r="14" spans="1:6" x14ac:dyDescent="0.2">
      <c r="A14" s="162" t="s">
        <v>313</v>
      </c>
      <c r="C14" s="169">
        <v>-48355</v>
      </c>
      <c r="D14" s="187">
        <v>-124843</v>
      </c>
      <c r="F14" s="169"/>
    </row>
    <row r="15" spans="1:6" x14ac:dyDescent="0.2">
      <c r="A15" s="162" t="s">
        <v>214</v>
      </c>
      <c r="B15" s="162">
        <v>7</v>
      </c>
      <c r="C15" s="169">
        <v>-3981518</v>
      </c>
      <c r="D15" s="169">
        <v>-3232766</v>
      </c>
    </row>
    <row r="16" spans="1:6" x14ac:dyDescent="0.2">
      <c r="A16" s="165" t="s">
        <v>258</v>
      </c>
      <c r="B16" s="165"/>
      <c r="C16" s="170">
        <f>C13+C14+C15</f>
        <v>3502179</v>
      </c>
      <c r="D16" s="170">
        <f>D13+D14+D15</f>
        <v>2368051</v>
      </c>
      <c r="F16" s="169"/>
    </row>
    <row r="17" spans="1:6" x14ac:dyDescent="0.2">
      <c r="A17" s="162" t="s">
        <v>216</v>
      </c>
      <c r="B17" s="162">
        <v>8</v>
      </c>
      <c r="C17" s="169">
        <v>-651636</v>
      </c>
      <c r="D17" s="169">
        <v>-350933</v>
      </c>
    </row>
    <row r="18" spans="1:6" x14ac:dyDescent="0.2">
      <c r="A18" s="197" t="s">
        <v>268</v>
      </c>
      <c r="B18" s="197"/>
      <c r="C18" s="170">
        <f>C16+C17</f>
        <v>2850543</v>
      </c>
      <c r="D18" s="170">
        <f>D16+D17</f>
        <v>2017118</v>
      </c>
      <c r="F18" s="169"/>
    </row>
    <row r="19" spans="1:6" x14ac:dyDescent="0.2">
      <c r="A19" s="197" t="s">
        <v>289</v>
      </c>
      <c r="B19" s="197"/>
      <c r="C19" s="171"/>
      <c r="D19" s="171"/>
    </row>
    <row r="20" spans="1:6" x14ac:dyDescent="0.2">
      <c r="A20" s="197" t="s">
        <v>269</v>
      </c>
      <c r="B20" s="197"/>
      <c r="C20" s="170">
        <f>C18</f>
        <v>2850543</v>
      </c>
      <c r="D20" s="170">
        <f>D18</f>
        <v>2017118</v>
      </c>
    </row>
    <row r="21" spans="1:6" x14ac:dyDescent="0.2">
      <c r="A21" s="165" t="s">
        <v>319</v>
      </c>
      <c r="C21" s="169"/>
      <c r="D21" s="169"/>
    </row>
    <row r="22" spans="1:6" x14ac:dyDescent="0.2">
      <c r="A22" s="162" t="s">
        <v>340</v>
      </c>
      <c r="C22" s="169">
        <f>C20-C23</f>
        <v>2845979</v>
      </c>
      <c r="D22" s="169">
        <f>D20-D23</f>
        <v>2025572</v>
      </c>
    </row>
    <row r="23" spans="1:6" x14ac:dyDescent="0.2">
      <c r="A23" s="162" t="s">
        <v>341</v>
      </c>
      <c r="C23" s="169">
        <v>4564</v>
      </c>
      <c r="D23" s="169">
        <v>-8454</v>
      </c>
    </row>
    <row r="24" spans="1:6" x14ac:dyDescent="0.2">
      <c r="A24" s="165" t="s">
        <v>320</v>
      </c>
      <c r="B24" s="165"/>
      <c r="C24" s="170">
        <f>C20</f>
        <v>2850543</v>
      </c>
      <c r="D24" s="170">
        <f>D20</f>
        <v>2017118</v>
      </c>
    </row>
    <row r="25" spans="1:6" ht="34.5" customHeight="1" x14ac:dyDescent="0.2"/>
    <row r="26" spans="1:6" x14ac:dyDescent="0.2">
      <c r="A26" s="165" t="s">
        <v>321</v>
      </c>
      <c r="C26" s="163"/>
      <c r="D26" s="163"/>
    </row>
    <row r="27" spans="1:6" x14ac:dyDescent="0.2">
      <c r="C27" s="203" t="s">
        <v>325</v>
      </c>
      <c r="D27" s="203"/>
    </row>
    <row r="30" spans="1:6" x14ac:dyDescent="0.2">
      <c r="A30" s="165" t="s">
        <v>337</v>
      </c>
      <c r="C30" s="163"/>
      <c r="D30" s="163"/>
    </row>
    <row r="31" spans="1:6" x14ac:dyDescent="0.2">
      <c r="C31" s="203" t="s">
        <v>326</v>
      </c>
      <c r="D31" s="203"/>
    </row>
  </sheetData>
  <mergeCells count="7">
    <mergeCell ref="C31:D31"/>
    <mergeCell ref="A1:D1"/>
    <mergeCell ref="A2:D2"/>
    <mergeCell ref="A3:D3"/>
    <mergeCell ref="A4:D4"/>
    <mergeCell ref="C6:D6"/>
    <mergeCell ref="C27:D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A1:E60"/>
  <sheetViews>
    <sheetView topLeftCell="A22" workbookViewId="0">
      <selection sqref="A1:C60"/>
    </sheetView>
  </sheetViews>
  <sheetFormatPr defaultRowHeight="11.25" x14ac:dyDescent="0.2"/>
  <cols>
    <col min="1" max="1" width="60.83203125" customWidth="1"/>
    <col min="2" max="2" width="20.5" customWidth="1"/>
    <col min="3" max="3" width="23" customWidth="1"/>
    <col min="5" max="5" width="10.5" bestFit="1" customWidth="1"/>
  </cols>
  <sheetData>
    <row r="1" spans="1:3" ht="14.25" x14ac:dyDescent="0.2">
      <c r="A1" s="145" t="s">
        <v>297</v>
      </c>
    </row>
    <row r="2" spans="1:3" ht="14.25" x14ac:dyDescent="0.2">
      <c r="A2" s="145" t="s">
        <v>334</v>
      </c>
    </row>
    <row r="3" spans="1:3" ht="13.5" thickBot="1" x14ac:dyDescent="0.25">
      <c r="A3" s="147" t="s">
        <v>346</v>
      </c>
    </row>
    <row r="4" spans="1:3" ht="13.5" thickTop="1" x14ac:dyDescent="0.2">
      <c r="A4" s="146" t="s">
        <v>299</v>
      </c>
    </row>
    <row r="5" spans="1:3" ht="12.75" x14ac:dyDescent="0.2">
      <c r="A5" s="146"/>
      <c r="B5" s="133" t="s">
        <v>353</v>
      </c>
      <c r="C5" s="133"/>
    </row>
    <row r="6" spans="1:3" ht="13.5" thickBot="1" x14ac:dyDescent="0.25">
      <c r="A6" s="136" t="s">
        <v>272</v>
      </c>
      <c r="B6" s="138">
        <v>2024</v>
      </c>
      <c r="C6" s="138">
        <v>2023</v>
      </c>
    </row>
    <row r="7" spans="1:3" ht="12.75" x14ac:dyDescent="0.2">
      <c r="A7" s="137" t="s">
        <v>273</v>
      </c>
      <c r="B7" s="143"/>
      <c r="C7" s="189"/>
    </row>
    <row r="8" spans="1:3" ht="12.75" x14ac:dyDescent="0.2">
      <c r="A8" s="136" t="s">
        <v>258</v>
      </c>
      <c r="B8" s="160">
        <f>ОПИУ!C16</f>
        <v>3502179</v>
      </c>
      <c r="C8" s="190">
        <v>2368051</v>
      </c>
    </row>
    <row r="9" spans="1:3" ht="12.75" x14ac:dyDescent="0.2">
      <c r="A9" s="136" t="s">
        <v>274</v>
      </c>
      <c r="B9" s="154"/>
      <c r="C9" s="189"/>
    </row>
    <row r="10" spans="1:3" ht="25.5" x14ac:dyDescent="0.2">
      <c r="A10" s="81" t="s">
        <v>317</v>
      </c>
      <c r="B10" s="158">
        <v>48355</v>
      </c>
      <c r="C10" s="180">
        <v>-124843</v>
      </c>
    </row>
    <row r="11" spans="1:3" ht="12.75" x14ac:dyDescent="0.2">
      <c r="A11" s="81" t="s">
        <v>275</v>
      </c>
      <c r="B11" s="158">
        <v>821914</v>
      </c>
      <c r="C11" s="180">
        <v>-124689</v>
      </c>
    </row>
    <row r="12" spans="1:3" ht="12.75" x14ac:dyDescent="0.2">
      <c r="A12" s="141" t="s">
        <v>316</v>
      </c>
      <c r="B12" s="158">
        <v>190</v>
      </c>
      <c r="C12" s="180">
        <v>0</v>
      </c>
    </row>
    <row r="13" spans="1:3" ht="12.75" x14ac:dyDescent="0.2">
      <c r="A13" s="81" t="s">
        <v>276</v>
      </c>
      <c r="B13" s="158">
        <v>-470283</v>
      </c>
      <c r="C13" s="180">
        <v>-147668</v>
      </c>
    </row>
    <row r="14" spans="1:3" ht="12.75" x14ac:dyDescent="0.2">
      <c r="A14" s="81" t="s">
        <v>277</v>
      </c>
      <c r="B14" s="158">
        <v>-55685</v>
      </c>
      <c r="C14" s="180">
        <v>2977</v>
      </c>
    </row>
    <row r="15" spans="1:3" ht="25.5" x14ac:dyDescent="0.2">
      <c r="A15" s="81" t="s">
        <v>278</v>
      </c>
      <c r="B15" s="158">
        <v>332754</v>
      </c>
      <c r="C15" s="180">
        <v>63732</v>
      </c>
    </row>
    <row r="16" spans="1:3" ht="12.75" x14ac:dyDescent="0.2">
      <c r="A16" s="137" t="s">
        <v>303</v>
      </c>
      <c r="B16" s="154"/>
      <c r="C16" s="189"/>
    </row>
    <row r="17" spans="1:5" ht="12.75" x14ac:dyDescent="0.2">
      <c r="A17" s="81" t="s">
        <v>255</v>
      </c>
      <c r="B17" s="154"/>
      <c r="C17" s="189"/>
    </row>
    <row r="18" spans="1:5" ht="12.75" x14ac:dyDescent="0.2">
      <c r="A18" s="81" t="s">
        <v>186</v>
      </c>
      <c r="B18" s="158">
        <v>63946</v>
      </c>
      <c r="C18" s="180">
        <v>1298611</v>
      </c>
    </row>
    <row r="19" spans="1:5" ht="12.75" x14ac:dyDescent="0.2">
      <c r="A19" s="81" t="s">
        <v>259</v>
      </c>
      <c r="B19" s="158">
        <v>-22697</v>
      </c>
      <c r="C19" s="180">
        <v>-62334</v>
      </c>
    </row>
    <row r="20" spans="1:5" ht="12.75" x14ac:dyDescent="0.2">
      <c r="A20" s="81" t="s">
        <v>318</v>
      </c>
      <c r="B20" s="158">
        <v>-3282871</v>
      </c>
      <c r="C20" s="180">
        <v>-1605123</v>
      </c>
    </row>
    <row r="21" spans="1:5" ht="12.75" x14ac:dyDescent="0.2">
      <c r="A21" s="81" t="s">
        <v>256</v>
      </c>
      <c r="B21" s="158">
        <v>490604</v>
      </c>
      <c r="C21" s="180">
        <v>-102318</v>
      </c>
    </row>
    <row r="22" spans="1:5" ht="12.75" x14ac:dyDescent="0.2">
      <c r="A22" s="81" t="s">
        <v>257</v>
      </c>
      <c r="B22" s="158">
        <v>4175</v>
      </c>
      <c r="C22" s="180">
        <v>-910383</v>
      </c>
    </row>
    <row r="23" spans="1:5" ht="12.75" x14ac:dyDescent="0.2">
      <c r="A23" s="81" t="s">
        <v>279</v>
      </c>
      <c r="B23" s="158">
        <v>317420</v>
      </c>
      <c r="C23" s="180">
        <v>270082</v>
      </c>
    </row>
    <row r="24" spans="1:5" ht="13.5" thickBot="1" x14ac:dyDescent="0.25">
      <c r="A24" s="81" t="s">
        <v>280</v>
      </c>
      <c r="B24" s="153">
        <v>-319848</v>
      </c>
      <c r="C24" s="177">
        <v>0</v>
      </c>
    </row>
    <row r="25" spans="1:5" ht="12.75" x14ac:dyDescent="0.2">
      <c r="A25" s="136" t="s">
        <v>273</v>
      </c>
      <c r="B25" s="161">
        <f>SUM(B8:B24)</f>
        <v>1430153</v>
      </c>
      <c r="C25" s="191">
        <f>SUM(C8:C24)</f>
        <v>926095</v>
      </c>
      <c r="D25" s="161"/>
      <c r="E25" s="188"/>
    </row>
    <row r="26" spans="1:5" ht="12.75" x14ac:dyDescent="0.2">
      <c r="A26" s="81" t="s">
        <v>314</v>
      </c>
      <c r="B26" s="158"/>
      <c r="C26" s="180"/>
    </row>
    <row r="27" spans="1:5" ht="13.5" thickBot="1" x14ac:dyDescent="0.25">
      <c r="A27" s="81" t="s">
        <v>260</v>
      </c>
      <c r="B27" s="153">
        <v>-689573</v>
      </c>
      <c r="C27" s="177">
        <v>-347569</v>
      </c>
    </row>
    <row r="28" spans="1:5" ht="26.25" thickBot="1" x14ac:dyDescent="0.25">
      <c r="A28" s="136" t="s">
        <v>304</v>
      </c>
      <c r="B28" s="159">
        <f>SUM(B25:B27)</f>
        <v>740580</v>
      </c>
      <c r="C28" s="184">
        <f>C25+C26+C27</f>
        <v>578526</v>
      </c>
    </row>
    <row r="29" spans="1:5" ht="12.75" x14ac:dyDescent="0.2">
      <c r="A29" s="137" t="s">
        <v>305</v>
      </c>
      <c r="B29" s="154"/>
      <c r="C29" s="189"/>
    </row>
    <row r="30" spans="1:5" ht="12.75" x14ac:dyDescent="0.2">
      <c r="A30" s="136" t="s">
        <v>306</v>
      </c>
      <c r="B30" s="155">
        <v>0</v>
      </c>
      <c r="C30" s="192">
        <v>0</v>
      </c>
    </row>
    <row r="31" spans="1:5" ht="12.75" x14ac:dyDescent="0.2">
      <c r="A31" s="81" t="s">
        <v>255</v>
      </c>
      <c r="B31" s="156"/>
      <c r="C31" s="193"/>
    </row>
    <row r="32" spans="1:5" ht="12.75" x14ac:dyDescent="0.2">
      <c r="A32" s="81" t="s">
        <v>281</v>
      </c>
      <c r="B32" s="155">
        <v>0</v>
      </c>
      <c r="C32" s="192">
        <v>65</v>
      </c>
    </row>
    <row r="33" spans="1:3" ht="12.75" x14ac:dyDescent="0.2">
      <c r="A33" s="136" t="s">
        <v>307</v>
      </c>
      <c r="B33" s="160">
        <f>B35+B36</f>
        <v>-344830</v>
      </c>
      <c r="C33" s="190">
        <f>C35+C36</f>
        <v>-1061403</v>
      </c>
    </row>
    <row r="34" spans="1:3" ht="12.75" x14ac:dyDescent="0.2">
      <c r="A34" s="81" t="s">
        <v>255</v>
      </c>
      <c r="B34" s="154"/>
      <c r="C34" s="189"/>
    </row>
    <row r="35" spans="1:3" ht="12.75" x14ac:dyDescent="0.2">
      <c r="A35" s="81" t="s">
        <v>308</v>
      </c>
      <c r="B35" s="154">
        <v>-344830</v>
      </c>
      <c r="C35" s="189">
        <v>-1061403</v>
      </c>
    </row>
    <row r="36" spans="1:3" ht="13.5" thickBot="1" x14ac:dyDescent="0.25">
      <c r="A36" s="81" t="s">
        <v>315</v>
      </c>
      <c r="B36" s="153"/>
      <c r="C36" s="177"/>
    </row>
    <row r="37" spans="1:3" ht="26.25" thickBot="1" x14ac:dyDescent="0.25">
      <c r="A37" s="136" t="s">
        <v>282</v>
      </c>
      <c r="B37" s="194">
        <f>B32+B33</f>
        <v>-344830</v>
      </c>
      <c r="C37" s="194">
        <f>C32+C33</f>
        <v>-1061338</v>
      </c>
    </row>
    <row r="38" spans="1:3" ht="12.75" x14ac:dyDescent="0.2">
      <c r="A38" s="137" t="s">
        <v>283</v>
      </c>
      <c r="B38" s="154"/>
      <c r="C38" s="189"/>
    </row>
    <row r="39" spans="1:3" ht="12.75" x14ac:dyDescent="0.2">
      <c r="A39" s="136" t="s">
        <v>306</v>
      </c>
      <c r="B39" s="199">
        <f>B41</f>
        <v>5950629.1799999997</v>
      </c>
      <c r="C39" s="192">
        <f>C41</f>
        <v>1805639</v>
      </c>
    </row>
    <row r="40" spans="1:3" ht="12.75" x14ac:dyDescent="0.2">
      <c r="A40" s="81" t="s">
        <v>255</v>
      </c>
      <c r="B40" s="200"/>
      <c r="C40" s="193"/>
    </row>
    <row r="41" spans="1:3" ht="12.75" x14ac:dyDescent="0.2">
      <c r="A41" s="81" t="s">
        <v>284</v>
      </c>
      <c r="B41" s="201">
        <v>5950629.1799999997</v>
      </c>
      <c r="C41" s="195">
        <v>1805639</v>
      </c>
    </row>
    <row r="42" spans="1:3" ht="12.75" x14ac:dyDescent="0.2">
      <c r="A42" s="136" t="s">
        <v>307</v>
      </c>
      <c r="B42" s="161">
        <f>B44+B45+B46</f>
        <v>-6947546.5599999996</v>
      </c>
      <c r="C42" s="190">
        <f>C44+C45+C46</f>
        <v>-1033703.4</v>
      </c>
    </row>
    <row r="43" spans="1:3" ht="12.75" x14ac:dyDescent="0.2">
      <c r="A43" s="81" t="s">
        <v>255</v>
      </c>
      <c r="B43" s="154"/>
      <c r="C43" s="189"/>
    </row>
    <row r="44" spans="1:3" ht="12.75" x14ac:dyDescent="0.2">
      <c r="A44" s="81" t="s">
        <v>285</v>
      </c>
      <c r="B44" s="158">
        <v>-4266757.5599999996</v>
      </c>
      <c r="C44" s="195">
        <v>-818865.4</v>
      </c>
    </row>
    <row r="45" spans="1:3" ht="12.75" x14ac:dyDescent="0.2">
      <c r="A45" s="81" t="s">
        <v>286</v>
      </c>
      <c r="B45" s="158">
        <v>-2680789</v>
      </c>
      <c r="C45" s="196">
        <v>-214838</v>
      </c>
    </row>
    <row r="46" spans="1:3" ht="13.5" thickBot="1" x14ac:dyDescent="0.25">
      <c r="A46" s="81" t="s">
        <v>287</v>
      </c>
      <c r="B46" s="153">
        <v>0</v>
      </c>
      <c r="C46" s="177">
        <v>0</v>
      </c>
    </row>
    <row r="47" spans="1:3" ht="26.25" thickBot="1" x14ac:dyDescent="0.25">
      <c r="A47" s="136" t="s">
        <v>309</v>
      </c>
      <c r="B47" s="198">
        <f>B39+B42</f>
        <v>-996917.37999999989</v>
      </c>
      <c r="C47" s="194">
        <f>C39+C42</f>
        <v>771935.6</v>
      </c>
    </row>
    <row r="48" spans="1:3" ht="12.75" x14ac:dyDescent="0.2">
      <c r="A48" s="81" t="s">
        <v>310</v>
      </c>
      <c r="B48" s="158">
        <f>B28+B37+B47</f>
        <v>-601167.37999999989</v>
      </c>
      <c r="C48" s="180">
        <f>C28+C37+C47</f>
        <v>289123.59999999998</v>
      </c>
    </row>
    <row r="49" spans="1:5" ht="12.75" x14ac:dyDescent="0.2">
      <c r="A49" s="81" t="s">
        <v>288</v>
      </c>
      <c r="B49" s="158">
        <v>18654</v>
      </c>
      <c r="C49" s="180">
        <v>1007</v>
      </c>
    </row>
    <row r="50" spans="1:5" ht="26.25" thickBot="1" x14ac:dyDescent="0.25">
      <c r="A50" s="81" t="s">
        <v>311</v>
      </c>
      <c r="B50" s="153">
        <f>Баланс!D8</f>
        <v>1568002</v>
      </c>
      <c r="C50" s="177">
        <v>1024308</v>
      </c>
    </row>
    <row r="51" spans="1:5" ht="26.25" thickBot="1" x14ac:dyDescent="0.25">
      <c r="A51" s="136" t="s">
        <v>312</v>
      </c>
      <c r="B51" s="159">
        <f>B48+B49+B50</f>
        <v>985488.62000000011</v>
      </c>
      <c r="C51" s="184">
        <f>C48+C49+C50</f>
        <v>1314438.6000000001</v>
      </c>
      <c r="E51" s="188"/>
    </row>
    <row r="55" spans="1:5" ht="12.75" x14ac:dyDescent="0.2">
      <c r="A55" s="165" t="s">
        <v>321</v>
      </c>
      <c r="B55" s="163"/>
      <c r="C55" s="163"/>
    </row>
    <row r="56" spans="1:5" ht="12.75" x14ac:dyDescent="0.2">
      <c r="A56" s="162"/>
      <c r="B56" s="203" t="s">
        <v>325</v>
      </c>
      <c r="C56" s="203"/>
    </row>
    <row r="57" spans="1:5" ht="12.75" x14ac:dyDescent="0.2">
      <c r="A57" s="162"/>
      <c r="B57" s="162"/>
      <c r="C57" s="162"/>
    </row>
    <row r="58" spans="1:5" ht="12.75" x14ac:dyDescent="0.2">
      <c r="A58" s="162"/>
      <c r="B58" s="162"/>
      <c r="C58" s="162"/>
    </row>
    <row r="59" spans="1:5" ht="12.75" x14ac:dyDescent="0.2">
      <c r="A59" s="165" t="s">
        <v>324</v>
      </c>
      <c r="B59" s="163"/>
      <c r="C59" s="163"/>
    </row>
    <row r="60" spans="1:5" ht="12.75" x14ac:dyDescent="0.2">
      <c r="A60" s="162"/>
      <c r="B60" s="203" t="s">
        <v>326</v>
      </c>
      <c r="C60" s="203"/>
    </row>
  </sheetData>
  <mergeCells count="2">
    <mergeCell ref="B56:C56"/>
    <mergeCell ref="B60:C60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31"/>
  <sheetViews>
    <sheetView workbookViewId="0">
      <selection activeCell="K16" sqref="K16"/>
    </sheetView>
  </sheetViews>
  <sheetFormatPr defaultRowHeight="12.75" x14ac:dyDescent="0.2"/>
  <cols>
    <col min="1" max="1" width="84.33203125" style="173" customWidth="1"/>
    <col min="2" max="2" width="14.83203125" style="173" customWidth="1"/>
    <col min="3" max="3" width="16.33203125" style="173" customWidth="1"/>
    <col min="4" max="4" width="16.1640625" style="173" customWidth="1"/>
    <col min="5" max="5" width="26.83203125" style="173" customWidth="1"/>
    <col min="6" max="6" width="18.5" style="173" customWidth="1"/>
    <col min="7" max="7" width="13.83203125" style="173" customWidth="1"/>
    <col min="8" max="8" width="10.5" style="173" bestFit="1" customWidth="1"/>
    <col min="9" max="9" width="10.1640625" style="173" bestFit="1" customWidth="1"/>
    <col min="10" max="10" width="9.33203125" style="173"/>
    <col min="11" max="11" width="10.1640625" style="173" bestFit="1" customWidth="1"/>
    <col min="12" max="16384" width="9.33203125" style="173"/>
  </cols>
  <sheetData>
    <row r="1" spans="1:7" x14ac:dyDescent="0.2">
      <c r="A1" s="135" t="s">
        <v>297</v>
      </c>
    </row>
    <row r="2" spans="1:7" x14ac:dyDescent="0.2">
      <c r="A2" s="152" t="s">
        <v>332</v>
      </c>
    </row>
    <row r="3" spans="1:7" ht="13.5" thickBot="1" x14ac:dyDescent="0.25">
      <c r="A3" s="147" t="s">
        <v>348</v>
      </c>
      <c r="B3" s="147"/>
      <c r="C3" s="147"/>
      <c r="D3" s="147"/>
      <c r="E3" s="147"/>
      <c r="F3" s="147"/>
      <c r="G3" s="147"/>
    </row>
    <row r="4" spans="1:7" ht="14.25" thickTop="1" x14ac:dyDescent="0.2">
      <c r="A4" s="202" t="s">
        <v>333</v>
      </c>
      <c r="B4" s="202"/>
      <c r="C4" s="202"/>
      <c r="D4" s="202"/>
      <c r="E4" s="202"/>
      <c r="F4" s="202"/>
      <c r="G4" s="202"/>
    </row>
    <row r="5" spans="1:7" x14ac:dyDescent="0.2">
      <c r="A5" s="83" t="s">
        <v>241</v>
      </c>
      <c r="B5" s="136"/>
      <c r="C5" s="136"/>
      <c r="D5" s="136"/>
      <c r="E5" s="136"/>
      <c r="F5" s="136"/>
      <c r="G5" s="136"/>
    </row>
    <row r="6" spans="1:7" ht="87" customHeight="1" thickBot="1" x14ac:dyDescent="0.25">
      <c r="A6" s="136"/>
      <c r="B6" s="174" t="s">
        <v>201</v>
      </c>
      <c r="C6" s="174" t="s">
        <v>202</v>
      </c>
      <c r="D6" s="174" t="s">
        <v>328</v>
      </c>
      <c r="E6" s="174" t="s">
        <v>329</v>
      </c>
      <c r="F6" s="174" t="s">
        <v>295</v>
      </c>
      <c r="G6" s="174" t="s">
        <v>300</v>
      </c>
    </row>
    <row r="7" spans="1:7" x14ac:dyDescent="0.2">
      <c r="A7" s="136" t="s">
        <v>290</v>
      </c>
      <c r="B7" s="175">
        <v>2000000</v>
      </c>
      <c r="C7" s="175">
        <v>879073</v>
      </c>
      <c r="D7" s="158">
        <v>-8631</v>
      </c>
      <c r="E7" s="158">
        <v>15607</v>
      </c>
      <c r="F7" s="175">
        <v>587435</v>
      </c>
      <c r="G7" s="175">
        <f>SUM(B7:F7)</f>
        <v>3473484</v>
      </c>
    </row>
    <row r="8" spans="1:7" ht="13.5" thickBot="1" x14ac:dyDescent="0.25">
      <c r="A8" s="81" t="s">
        <v>302</v>
      </c>
      <c r="B8" s="176">
        <v>0</v>
      </c>
      <c r="C8" s="176">
        <v>0</v>
      </c>
      <c r="D8" s="182">
        <v>18976</v>
      </c>
      <c r="E8" s="176"/>
      <c r="F8" s="177">
        <v>4162107</v>
      </c>
      <c r="G8" s="242">
        <f>SUM(B8:F8)</f>
        <v>4181083</v>
      </c>
    </row>
    <row r="9" spans="1:7" x14ac:dyDescent="0.2">
      <c r="A9" s="136" t="s">
        <v>269</v>
      </c>
      <c r="B9" s="178">
        <f>B8</f>
        <v>0</v>
      </c>
      <c r="C9" s="178">
        <f>C8</f>
        <v>0</v>
      </c>
      <c r="D9" s="179">
        <f>D8</f>
        <v>18976</v>
      </c>
      <c r="E9" s="179">
        <f t="shared" ref="E9:F9" si="0">E8</f>
        <v>0</v>
      </c>
      <c r="F9" s="179">
        <f t="shared" si="0"/>
        <v>4162107</v>
      </c>
      <c r="G9" s="179">
        <f>SUM(B9:F9)</f>
        <v>4181083</v>
      </c>
    </row>
    <row r="10" spans="1:7" ht="25.5" x14ac:dyDescent="0.2">
      <c r="A10" s="83" t="s">
        <v>330</v>
      </c>
      <c r="B10" s="178">
        <v>0</v>
      </c>
      <c r="C10" s="158">
        <v>254600</v>
      </c>
      <c r="D10" s="180" t="s">
        <v>349</v>
      </c>
      <c r="E10" s="180" t="s">
        <v>349</v>
      </c>
      <c r="F10" s="180" t="s">
        <v>349</v>
      </c>
      <c r="G10" s="181">
        <f>SUM(B10:F10)</f>
        <v>254600</v>
      </c>
    </row>
    <row r="11" spans="1:7" ht="25.5" x14ac:dyDescent="0.2">
      <c r="A11" s="81" t="s">
        <v>331</v>
      </c>
      <c r="B11" s="178">
        <v>0</v>
      </c>
      <c r="C11" s="158">
        <v>-72970</v>
      </c>
      <c r="D11" s="158" t="s">
        <v>349</v>
      </c>
      <c r="E11" s="158" t="s">
        <v>349</v>
      </c>
      <c r="F11" s="158" t="s">
        <v>349</v>
      </c>
      <c r="G11" s="161">
        <f>SUM(B11:F11)</f>
        <v>-72970</v>
      </c>
    </row>
    <row r="12" spans="1:7" x14ac:dyDescent="0.2">
      <c r="A12" s="81" t="s">
        <v>301</v>
      </c>
      <c r="B12" s="178">
        <v>0</v>
      </c>
      <c r="C12" s="158">
        <v>-75652</v>
      </c>
      <c r="D12" s="158" t="s">
        <v>349</v>
      </c>
      <c r="E12" s="158" t="s">
        <v>349</v>
      </c>
      <c r="F12" s="180">
        <v>75652</v>
      </c>
      <c r="G12" s="178">
        <f>SUM(B12:F12)</f>
        <v>0</v>
      </c>
    </row>
    <row r="13" spans="1:7" hidden="1" x14ac:dyDescent="0.2">
      <c r="A13" s="81" t="s">
        <v>270</v>
      </c>
      <c r="B13" s="178"/>
      <c r="C13" s="158"/>
      <c r="D13" s="158"/>
      <c r="E13" s="158"/>
      <c r="F13" s="180"/>
      <c r="G13" s="178"/>
    </row>
    <row r="14" spans="1:7" ht="13.5" thickBot="1" x14ac:dyDescent="0.25">
      <c r="A14" s="81" t="s">
        <v>350</v>
      </c>
      <c r="B14" s="176">
        <v>0</v>
      </c>
      <c r="C14" s="176">
        <v>0</v>
      </c>
      <c r="D14" s="176">
        <v>0</v>
      </c>
      <c r="E14" s="153">
        <v>-36704</v>
      </c>
      <c r="F14" s="153" t="s">
        <v>349</v>
      </c>
      <c r="G14" s="159">
        <f>SUM(B14:F14)</f>
        <v>-36704</v>
      </c>
    </row>
    <row r="15" spans="1:7" ht="13.5" thickBot="1" x14ac:dyDescent="0.25">
      <c r="A15" s="136" t="s">
        <v>347</v>
      </c>
      <c r="B15" s="184">
        <f>B7+B9+B10+B11+B12+B14</f>
        <v>2000000</v>
      </c>
      <c r="C15" s="184">
        <v>985051</v>
      </c>
      <c r="D15" s="159">
        <v>10345</v>
      </c>
      <c r="E15" s="159">
        <v>-21097</v>
      </c>
      <c r="F15" s="184">
        <v>4825194</v>
      </c>
      <c r="G15" s="184">
        <f>B15+C15+D15+E15+F15</f>
        <v>7799493</v>
      </c>
    </row>
    <row r="16" spans="1:7" x14ac:dyDescent="0.2">
      <c r="A16" s="133"/>
      <c r="B16" s="185"/>
      <c r="C16" s="185"/>
      <c r="D16" s="185"/>
      <c r="E16" s="185"/>
      <c r="F16" s="185"/>
      <c r="G16" s="185"/>
    </row>
    <row r="17" spans="1:7" ht="13.5" thickBot="1" x14ac:dyDescent="0.25">
      <c r="A17" s="81" t="s">
        <v>351</v>
      </c>
      <c r="B17" s="176">
        <v>0</v>
      </c>
      <c r="C17" s="176">
        <v>0</v>
      </c>
      <c r="D17" s="243">
        <v>4564</v>
      </c>
      <c r="E17" s="176"/>
      <c r="F17" s="177">
        <v>2845979</v>
      </c>
      <c r="G17" s="177">
        <v>2850543</v>
      </c>
    </row>
    <row r="18" spans="1:7" x14ac:dyDescent="0.2">
      <c r="A18" s="136" t="s">
        <v>269</v>
      </c>
      <c r="B18" s="178">
        <f>B17</f>
        <v>0</v>
      </c>
      <c r="C18" s="178">
        <f>C17</f>
        <v>0</v>
      </c>
      <c r="D18" s="161">
        <v>4564</v>
      </c>
      <c r="E18" s="178"/>
      <c r="F18" s="179">
        <f>ОПИУ!C22</f>
        <v>2845979</v>
      </c>
      <c r="G18" s="179">
        <f t="shared" ref="G18:G23" si="1">SUM(B18:F18)</f>
        <v>2850543</v>
      </c>
    </row>
    <row r="19" spans="1:7" ht="25.5" x14ac:dyDescent="0.2">
      <c r="A19" s="83" t="s">
        <v>330</v>
      </c>
      <c r="B19" s="178">
        <v>0</v>
      </c>
      <c r="C19" s="180"/>
      <c r="D19" s="180"/>
      <c r="E19" s="180"/>
      <c r="F19" s="178"/>
      <c r="G19" s="179">
        <f t="shared" si="1"/>
        <v>0</v>
      </c>
    </row>
    <row r="20" spans="1:7" ht="25.5" x14ac:dyDescent="0.2">
      <c r="A20" s="81" t="s">
        <v>331</v>
      </c>
      <c r="B20" s="178">
        <v>0</v>
      </c>
      <c r="C20" s="158"/>
      <c r="D20" s="158"/>
      <c r="E20" s="158"/>
      <c r="F20" s="178"/>
      <c r="G20" s="179">
        <f t="shared" si="1"/>
        <v>0</v>
      </c>
    </row>
    <row r="21" spans="1:7" x14ac:dyDescent="0.2">
      <c r="A21" s="81" t="s">
        <v>301</v>
      </c>
      <c r="B21" s="178">
        <v>0</v>
      </c>
      <c r="C21" s="158"/>
      <c r="D21" s="158"/>
      <c r="E21" s="158">
        <v>11645</v>
      </c>
      <c r="F21" s="180"/>
      <c r="G21" s="179">
        <f t="shared" si="1"/>
        <v>11645</v>
      </c>
    </row>
    <row r="22" spans="1:7" x14ac:dyDescent="0.2">
      <c r="A22" s="81" t="s">
        <v>270</v>
      </c>
      <c r="B22" s="178"/>
      <c r="C22" s="158"/>
      <c r="D22" s="158"/>
      <c r="E22" s="158"/>
      <c r="F22" s="180"/>
      <c r="G22" s="179">
        <f t="shared" si="1"/>
        <v>0</v>
      </c>
    </row>
    <row r="23" spans="1:7" ht="13.5" thickBot="1" x14ac:dyDescent="0.25">
      <c r="A23" s="81" t="s">
        <v>271</v>
      </c>
      <c r="B23" s="176">
        <v>0</v>
      </c>
      <c r="C23" s="176">
        <v>0</v>
      </c>
      <c r="D23" s="176"/>
      <c r="E23" s="182"/>
      <c r="F23" s="153"/>
      <c r="G23" s="153">
        <f t="shared" si="1"/>
        <v>0</v>
      </c>
    </row>
    <row r="24" spans="1:7" x14ac:dyDescent="0.2">
      <c r="A24" s="136" t="s">
        <v>352</v>
      </c>
      <c r="B24" s="183">
        <v>2000000</v>
      </c>
      <c r="C24" s="183">
        <f>C15+C18+C23</f>
        <v>985051</v>
      </c>
      <c r="D24" s="183">
        <f>D15+D18</f>
        <v>14909</v>
      </c>
      <c r="E24" s="244">
        <f>E15+E21</f>
        <v>-9452</v>
      </c>
      <c r="F24" s="183">
        <f t="shared" ref="F24" si="2">F15+F18</f>
        <v>7671173</v>
      </c>
      <c r="G24" s="183">
        <f>G15+G18+G21</f>
        <v>10661681</v>
      </c>
    </row>
    <row r="25" spans="1:7" ht="39.75" customHeight="1" x14ac:dyDescent="0.2"/>
    <row r="26" spans="1:7" x14ac:dyDescent="0.2">
      <c r="A26" s="165" t="s">
        <v>321</v>
      </c>
      <c r="B26" s="163"/>
      <c r="C26" s="163"/>
    </row>
    <row r="27" spans="1:7" x14ac:dyDescent="0.2">
      <c r="A27" s="162"/>
      <c r="B27" s="203" t="s">
        <v>325</v>
      </c>
      <c r="C27" s="203"/>
    </row>
    <row r="28" spans="1:7" x14ac:dyDescent="0.2">
      <c r="A28" s="162"/>
      <c r="B28" s="162"/>
      <c r="C28" s="162"/>
    </row>
    <row r="29" spans="1:7" x14ac:dyDescent="0.2">
      <c r="A29" s="162"/>
      <c r="B29" s="162"/>
      <c r="C29" s="162"/>
    </row>
    <row r="30" spans="1:7" x14ac:dyDescent="0.2">
      <c r="A30" s="165" t="s">
        <v>324</v>
      </c>
      <c r="B30" s="163"/>
      <c r="C30" s="163"/>
    </row>
    <row r="31" spans="1:7" x14ac:dyDescent="0.2">
      <c r="A31" s="162"/>
      <c r="B31" s="203" t="s">
        <v>326</v>
      </c>
      <c r="C31" s="203"/>
    </row>
  </sheetData>
  <mergeCells count="3">
    <mergeCell ref="A4:G4"/>
    <mergeCell ref="B27:C27"/>
    <mergeCell ref="B31:C31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33203125" defaultRowHeight="12.95" customHeight="1" outlineLevelRow="1" x14ac:dyDescent="0.2"/>
  <cols>
    <col min="1" max="1" width="65.1640625" style="3" customWidth="1"/>
    <col min="2" max="2" width="20" style="3" customWidth="1"/>
    <col min="3" max="3" width="18.5" style="3" customWidth="1"/>
    <col min="4" max="4" width="19.5" style="3" customWidth="1"/>
    <col min="5" max="5" width="20.33203125" style="3" customWidth="1"/>
    <col min="6" max="6" width="19.5" style="3" customWidth="1"/>
    <col min="7" max="7" width="18.33203125" style="3" customWidth="1"/>
    <col min="8" max="8" width="19.5" style="3" customWidth="1"/>
    <col min="9" max="9" width="17.83203125" style="3" customWidth="1"/>
    <col min="10" max="10" width="11.83203125" style="3" hidden="1" customWidth="1"/>
    <col min="11" max="11" width="10.83203125" style="3" hidden="1" customWidth="1"/>
    <col min="12" max="12" width="12.33203125" style="3" hidden="1" customWidth="1"/>
    <col min="13" max="13" width="9.83203125" style="3" hidden="1" customWidth="1"/>
    <col min="14" max="14" width="17.5" style="3" hidden="1" customWidth="1"/>
    <col min="15" max="15" width="17.5" style="3" bestFit="1" customWidth="1"/>
    <col min="16" max="16" width="15.1640625" style="3" customWidth="1"/>
    <col min="17" max="17" width="16.83203125" style="3" customWidth="1"/>
    <col min="18" max="18" width="16.6640625" style="4" customWidth="1"/>
    <col min="19" max="19" width="18.33203125" style="3" customWidth="1"/>
    <col min="20" max="20" width="18.83203125" style="3" customWidth="1"/>
    <col min="21" max="21" width="18.5" style="3" customWidth="1"/>
    <col min="22" max="22" width="9.33203125" style="3" customWidth="1"/>
    <col min="23" max="23" width="17.33203125" style="3" customWidth="1"/>
    <col min="24" max="24" width="15.33203125" style="3" customWidth="1"/>
    <col min="25" max="25" width="16.6640625" style="3" customWidth="1"/>
    <col min="26" max="26" width="9.33203125" style="3"/>
    <col min="27" max="27" width="20" style="3" customWidth="1"/>
    <col min="28" max="16384" width="9.33203125" style="3"/>
  </cols>
  <sheetData>
    <row r="1" spans="1:18" ht="12.95" hidden="1" customHeight="1" outlineLevel="1" x14ac:dyDescent="0.2">
      <c r="A1" s="239" t="s">
        <v>0</v>
      </c>
      <c r="B1" s="241" t="s">
        <v>1</v>
      </c>
      <c r="C1" s="241"/>
      <c r="D1" s="241" t="s">
        <v>2</v>
      </c>
      <c r="E1" s="241"/>
      <c r="F1" s="241" t="s">
        <v>3</v>
      </c>
      <c r="G1" s="241"/>
      <c r="H1" s="1" t="s">
        <v>4</v>
      </c>
      <c r="I1" s="227" t="s">
        <v>0</v>
      </c>
      <c r="J1" s="226" t="s">
        <v>1</v>
      </c>
      <c r="K1" s="226"/>
      <c r="L1" s="226" t="s">
        <v>2</v>
      </c>
      <c r="M1" s="226"/>
      <c r="N1" s="226" t="s">
        <v>3</v>
      </c>
      <c r="O1" s="226"/>
      <c r="P1" s="2" t="s">
        <v>5</v>
      </c>
    </row>
    <row r="2" spans="1:18" ht="12.95" hidden="1" customHeight="1" outlineLevel="1" x14ac:dyDescent="0.2">
      <c r="A2" s="240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228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5" hidden="1" customHeight="1" outlineLevel="1" x14ac:dyDescent="0.2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5" hidden="1" customHeight="1" outlineLevel="1" x14ac:dyDescent="0.2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5" hidden="1" customHeight="1" outlineLevel="1" x14ac:dyDescent="0.2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5" hidden="1" customHeight="1" outlineLevel="1" x14ac:dyDescent="0.2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5" hidden="1" customHeight="1" outlineLevel="1" x14ac:dyDescent="0.2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5" hidden="1" customHeight="1" outlineLevel="1" x14ac:dyDescent="0.2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5" hidden="1" customHeight="1" outlineLevel="1" x14ac:dyDescent="0.2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5" hidden="1" customHeight="1" outlineLevel="1" x14ac:dyDescent="0.2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5" hidden="1" customHeight="1" outlineLevel="1" x14ac:dyDescent="0.2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5" hidden="1" customHeight="1" outlineLevel="1" x14ac:dyDescent="0.2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5" hidden="1" customHeight="1" outlineLevel="1" x14ac:dyDescent="0.2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5" hidden="1" customHeight="1" outlineLevel="1" x14ac:dyDescent="0.2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5" hidden="1" customHeight="1" outlineLevel="1" x14ac:dyDescent="0.2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5" hidden="1" customHeight="1" outlineLevel="1" x14ac:dyDescent="0.2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5" hidden="1" customHeight="1" outlineLevel="1" x14ac:dyDescent="0.2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5" hidden="1" customHeight="1" outlineLevel="1" x14ac:dyDescent="0.2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5" hidden="1" customHeight="1" outlineLevel="1" x14ac:dyDescent="0.2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5" hidden="1" customHeight="1" outlineLevel="1" x14ac:dyDescent="0.2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5" hidden="1" customHeight="1" outlineLevel="1" x14ac:dyDescent="0.2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5" hidden="1" customHeight="1" outlineLevel="1" x14ac:dyDescent="0.2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5" hidden="1" customHeight="1" outlineLevel="1" x14ac:dyDescent="0.2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5" hidden="1" customHeight="1" outlineLevel="1" x14ac:dyDescent="0.2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5" hidden="1" customHeight="1" outlineLevel="1" x14ac:dyDescent="0.2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5" hidden="1" customHeight="1" outlineLevel="1" x14ac:dyDescent="0.2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5" hidden="1" customHeight="1" outlineLevel="1" x14ac:dyDescent="0.2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5" hidden="1" customHeight="1" outlineLevel="1" x14ac:dyDescent="0.2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5" hidden="1" customHeight="1" outlineLevel="1" x14ac:dyDescent="0.2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5" hidden="1" customHeight="1" outlineLevel="1" x14ac:dyDescent="0.2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5" hidden="1" customHeight="1" outlineLevel="1" x14ac:dyDescent="0.2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5" hidden="1" customHeight="1" outlineLevel="1" x14ac:dyDescent="0.2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5" hidden="1" customHeight="1" outlineLevel="1" x14ac:dyDescent="0.2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5" hidden="1" customHeight="1" outlineLevel="1" x14ac:dyDescent="0.2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5" hidden="1" customHeight="1" outlineLevel="1" x14ac:dyDescent="0.2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5" hidden="1" customHeight="1" outlineLevel="1" x14ac:dyDescent="0.2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5" hidden="1" customHeight="1" outlineLevel="1" x14ac:dyDescent="0.2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5" hidden="1" customHeight="1" outlineLevel="1" x14ac:dyDescent="0.2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5" hidden="1" customHeight="1" outlineLevel="1" x14ac:dyDescent="0.2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5" hidden="1" customHeight="1" outlineLevel="1" x14ac:dyDescent="0.2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5" hidden="1" customHeight="1" outlineLevel="1" x14ac:dyDescent="0.2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5" hidden="1" customHeight="1" outlineLevel="1" x14ac:dyDescent="0.2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5" hidden="1" customHeight="1" outlineLevel="1" x14ac:dyDescent="0.2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5" hidden="1" customHeight="1" outlineLevel="1" x14ac:dyDescent="0.2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5" hidden="1" customHeight="1" outlineLevel="1" x14ac:dyDescent="0.2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5" hidden="1" customHeight="1" outlineLevel="1" x14ac:dyDescent="0.2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5" hidden="1" customHeight="1" outlineLevel="1" x14ac:dyDescent="0.2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5" hidden="1" customHeight="1" outlineLevel="1" x14ac:dyDescent="0.2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5" hidden="1" customHeight="1" outlineLevel="1" x14ac:dyDescent="0.2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5" hidden="1" customHeight="1" outlineLevel="1" x14ac:dyDescent="0.2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5" hidden="1" customHeight="1" outlineLevel="1" x14ac:dyDescent="0.2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5" hidden="1" customHeight="1" outlineLevel="1" x14ac:dyDescent="0.2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5" hidden="1" customHeight="1" outlineLevel="1" x14ac:dyDescent="0.2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5" hidden="1" customHeight="1" outlineLevel="1" x14ac:dyDescent="0.2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5" hidden="1" customHeight="1" outlineLevel="1" x14ac:dyDescent="0.2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5" hidden="1" customHeight="1" outlineLevel="1" x14ac:dyDescent="0.2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5" hidden="1" customHeight="1" outlineLevel="1" x14ac:dyDescent="0.2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5" hidden="1" customHeight="1" outlineLevel="1" x14ac:dyDescent="0.2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5" hidden="1" customHeight="1" outlineLevel="1" x14ac:dyDescent="0.2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5" hidden="1" customHeight="1" outlineLevel="1" x14ac:dyDescent="0.2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5" hidden="1" customHeight="1" outlineLevel="1" x14ac:dyDescent="0.2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5" hidden="1" customHeight="1" outlineLevel="1" x14ac:dyDescent="0.2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5" hidden="1" customHeight="1" outlineLevel="1" x14ac:dyDescent="0.2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5" hidden="1" customHeight="1" outlineLevel="1" x14ac:dyDescent="0.2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5" hidden="1" customHeight="1" outlineLevel="1" x14ac:dyDescent="0.2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5" hidden="1" customHeight="1" outlineLevel="1" x14ac:dyDescent="0.2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5" hidden="1" customHeight="1" outlineLevel="1" x14ac:dyDescent="0.2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5" hidden="1" customHeight="1" outlineLevel="1" x14ac:dyDescent="0.2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5" hidden="1" customHeight="1" outlineLevel="1" x14ac:dyDescent="0.2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5" hidden="1" customHeight="1" outlineLevel="1" x14ac:dyDescent="0.2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5" hidden="1" customHeight="1" outlineLevel="1" x14ac:dyDescent="0.2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5" hidden="1" customHeight="1" outlineLevel="1" x14ac:dyDescent="0.2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5" hidden="1" customHeight="1" outlineLevel="1" x14ac:dyDescent="0.2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5" hidden="1" customHeight="1" outlineLevel="1" x14ac:dyDescent="0.2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5" hidden="1" customHeight="1" outlineLevel="1" x14ac:dyDescent="0.2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5" hidden="1" customHeight="1" outlineLevel="1" x14ac:dyDescent="0.2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5" hidden="1" customHeight="1" outlineLevel="1" x14ac:dyDescent="0.2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5" hidden="1" customHeight="1" outlineLevel="1" x14ac:dyDescent="0.2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5" hidden="1" customHeight="1" outlineLevel="1" x14ac:dyDescent="0.2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5" hidden="1" customHeight="1" outlineLevel="1" x14ac:dyDescent="0.2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5" hidden="1" customHeight="1" outlineLevel="1" x14ac:dyDescent="0.2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5" hidden="1" customHeight="1" outlineLevel="1" x14ac:dyDescent="0.2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5" hidden="1" customHeight="1" outlineLevel="1" x14ac:dyDescent="0.2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5" hidden="1" customHeight="1" outlineLevel="1" x14ac:dyDescent="0.2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5" hidden="1" customHeight="1" outlineLevel="1" x14ac:dyDescent="0.2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5" hidden="1" customHeight="1" outlineLevel="1" x14ac:dyDescent="0.2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5" hidden="1" customHeight="1" outlineLevel="1" x14ac:dyDescent="0.2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5" hidden="1" customHeight="1" outlineLevel="1" x14ac:dyDescent="0.2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5" hidden="1" customHeight="1" outlineLevel="1" x14ac:dyDescent="0.2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5" hidden="1" customHeight="1" outlineLevel="1" x14ac:dyDescent="0.2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5" hidden="1" customHeight="1" outlineLevel="1" x14ac:dyDescent="0.2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5" hidden="1" customHeight="1" outlineLevel="1" x14ac:dyDescent="0.2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5" hidden="1" customHeight="1" outlineLevel="1" x14ac:dyDescent="0.2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5" hidden="1" customHeight="1" outlineLevel="1" x14ac:dyDescent="0.2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5" hidden="1" customHeight="1" outlineLevel="1" x14ac:dyDescent="0.2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5" hidden="1" customHeight="1" outlineLevel="1" x14ac:dyDescent="0.2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5" hidden="1" customHeight="1" outlineLevel="1" x14ac:dyDescent="0.2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5" hidden="1" customHeight="1" outlineLevel="1" x14ac:dyDescent="0.2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5" hidden="1" customHeight="1" outlineLevel="1" x14ac:dyDescent="0.2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5" hidden="1" customHeight="1" outlineLevel="1" x14ac:dyDescent="0.2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5" hidden="1" customHeight="1" outlineLevel="1" x14ac:dyDescent="0.2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5" hidden="1" customHeight="1" outlineLevel="1" x14ac:dyDescent="0.2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5" hidden="1" customHeight="1" outlineLevel="1" x14ac:dyDescent="0.2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5" hidden="1" customHeight="1" outlineLevel="1" x14ac:dyDescent="0.2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5" hidden="1" customHeight="1" outlineLevel="1" x14ac:dyDescent="0.2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5" hidden="1" customHeight="1" outlineLevel="1" x14ac:dyDescent="0.2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5" hidden="1" customHeight="1" outlineLevel="1" x14ac:dyDescent="0.2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5" hidden="1" customHeight="1" outlineLevel="1" x14ac:dyDescent="0.2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5" hidden="1" customHeight="1" outlineLevel="1" x14ac:dyDescent="0.2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5" hidden="1" customHeight="1" outlineLevel="1" x14ac:dyDescent="0.2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5" hidden="1" customHeight="1" outlineLevel="1" x14ac:dyDescent="0.2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5" hidden="1" customHeight="1" outlineLevel="1" x14ac:dyDescent="0.2">
      <c r="A112" s="235" t="s">
        <v>0</v>
      </c>
      <c r="B112" s="237" t="s">
        <v>1</v>
      </c>
      <c r="C112" s="238"/>
      <c r="D112" s="237" t="s">
        <v>2</v>
      </c>
      <c r="E112" s="238"/>
      <c r="F112" s="237" t="s">
        <v>3</v>
      </c>
      <c r="G112" s="238"/>
      <c r="I112" s="232" t="s">
        <v>0</v>
      </c>
      <c r="J112" s="234" t="s">
        <v>1</v>
      </c>
      <c r="K112" s="234"/>
      <c r="L112" s="234" t="s">
        <v>2</v>
      </c>
      <c r="M112" s="234"/>
      <c r="N112" s="234" t="s">
        <v>3</v>
      </c>
      <c r="O112" s="234"/>
    </row>
    <row r="113" spans="1:15" ht="12.95" hidden="1" customHeight="1" outlineLevel="1" x14ac:dyDescent="0.2">
      <c r="A113" s="236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233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5" hidden="1" customHeight="1" outlineLevel="1" x14ac:dyDescent="0.2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5" hidden="1" customHeight="1" outlineLevel="1" x14ac:dyDescent="0.2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5" hidden="1" customHeight="1" outlineLevel="1" x14ac:dyDescent="0.2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5" hidden="1" customHeight="1" outlineLevel="1" x14ac:dyDescent="0.2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5" hidden="1" customHeight="1" outlineLevel="1" x14ac:dyDescent="0.2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5" hidden="1" customHeight="1" outlineLevel="1" x14ac:dyDescent="0.2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5" hidden="1" customHeight="1" outlineLevel="1" x14ac:dyDescent="0.2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5" hidden="1" customHeight="1" outlineLevel="1" x14ac:dyDescent="0.2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5" hidden="1" customHeight="1" outlineLevel="1" x14ac:dyDescent="0.2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5" hidden="1" customHeight="1" outlineLevel="1" x14ac:dyDescent="0.2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5" hidden="1" customHeight="1" outlineLevel="1" x14ac:dyDescent="0.2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5" hidden="1" customHeight="1" outlineLevel="1" x14ac:dyDescent="0.2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5" hidden="1" customHeight="1" outlineLevel="1" x14ac:dyDescent="0.2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5" hidden="1" customHeight="1" outlineLevel="1" x14ac:dyDescent="0.2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5" hidden="1" customHeight="1" outlineLevel="1" x14ac:dyDescent="0.2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5" hidden="1" customHeight="1" outlineLevel="1" x14ac:dyDescent="0.2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5" hidden="1" customHeight="1" outlineLevel="1" x14ac:dyDescent="0.2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5" hidden="1" customHeight="1" outlineLevel="1" x14ac:dyDescent="0.2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5" hidden="1" customHeight="1" outlineLevel="1" x14ac:dyDescent="0.2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5" hidden="1" customHeight="1" outlineLevel="1" x14ac:dyDescent="0.2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5" hidden="1" customHeight="1" outlineLevel="1" x14ac:dyDescent="0.2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5" hidden="1" customHeight="1" outlineLevel="1" x14ac:dyDescent="0.2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5" hidden="1" customHeight="1" outlineLevel="1" x14ac:dyDescent="0.2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5" hidden="1" customHeight="1" outlineLevel="1" x14ac:dyDescent="0.2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5" hidden="1" customHeight="1" outlineLevel="1" x14ac:dyDescent="0.2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5" hidden="1" customHeight="1" outlineLevel="1" x14ac:dyDescent="0.2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5" hidden="1" customHeight="1" outlineLevel="1" x14ac:dyDescent="0.2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5" hidden="1" customHeight="1" outlineLevel="1" x14ac:dyDescent="0.2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5" hidden="1" customHeight="1" outlineLevel="1" x14ac:dyDescent="0.2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5" hidden="1" customHeight="1" outlineLevel="1" x14ac:dyDescent="0.2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5" hidden="1" customHeight="1" outlineLevel="1" x14ac:dyDescent="0.2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5" hidden="1" customHeight="1" outlineLevel="1" x14ac:dyDescent="0.2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5" hidden="1" customHeight="1" outlineLevel="1" x14ac:dyDescent="0.2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5" hidden="1" customHeight="1" outlineLevel="1" x14ac:dyDescent="0.2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5" hidden="1" customHeight="1" outlineLevel="1" x14ac:dyDescent="0.2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5" hidden="1" customHeight="1" outlineLevel="1" x14ac:dyDescent="0.2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5" hidden="1" customHeight="1" outlineLevel="1" x14ac:dyDescent="0.2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5" hidden="1" customHeight="1" outlineLevel="1" x14ac:dyDescent="0.2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5" hidden="1" customHeight="1" outlineLevel="1" x14ac:dyDescent="0.2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5" hidden="1" customHeight="1" outlineLevel="1" x14ac:dyDescent="0.2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5" hidden="1" customHeight="1" outlineLevel="1" x14ac:dyDescent="0.2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5" hidden="1" customHeight="1" outlineLevel="1" x14ac:dyDescent="0.2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5" hidden="1" customHeight="1" outlineLevel="1" x14ac:dyDescent="0.2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5" hidden="1" customHeight="1" outlineLevel="1" x14ac:dyDescent="0.2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5" hidden="1" customHeight="1" outlineLevel="1" x14ac:dyDescent="0.2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5" hidden="1" customHeight="1" outlineLevel="1" x14ac:dyDescent="0.2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5" hidden="1" customHeight="1" outlineLevel="1" x14ac:dyDescent="0.2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5" hidden="1" customHeight="1" outlineLevel="1" x14ac:dyDescent="0.2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5" hidden="1" customHeight="1" outlineLevel="1" x14ac:dyDescent="0.2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5" hidden="1" customHeight="1" outlineLevel="1" x14ac:dyDescent="0.2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5" hidden="1" customHeight="1" outlineLevel="1" x14ac:dyDescent="0.2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5" hidden="1" customHeight="1" outlineLevel="1" x14ac:dyDescent="0.2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5" hidden="1" customHeight="1" outlineLevel="1" x14ac:dyDescent="0.2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5" hidden="1" customHeight="1" outlineLevel="1" x14ac:dyDescent="0.2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5" hidden="1" customHeight="1" outlineLevel="1" x14ac:dyDescent="0.2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5" hidden="1" customHeight="1" outlineLevel="1" x14ac:dyDescent="0.2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5" hidden="1" customHeight="1" outlineLevel="1" x14ac:dyDescent="0.2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5" hidden="1" customHeight="1" outlineLevel="1" x14ac:dyDescent="0.2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5" hidden="1" customHeight="1" outlineLevel="1" x14ac:dyDescent="0.2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5" hidden="1" customHeight="1" outlineLevel="1" x14ac:dyDescent="0.2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5" hidden="1" customHeight="1" outlineLevel="1" x14ac:dyDescent="0.2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5" hidden="1" customHeight="1" outlineLevel="1" x14ac:dyDescent="0.2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5" hidden="1" customHeight="1" outlineLevel="1" x14ac:dyDescent="0.2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5" hidden="1" customHeight="1" outlineLevel="1" x14ac:dyDescent="0.2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5" hidden="1" customHeight="1" outlineLevel="1" x14ac:dyDescent="0.2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5" hidden="1" customHeight="1" outlineLevel="1" x14ac:dyDescent="0.2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5" hidden="1" customHeight="1" outlineLevel="1" x14ac:dyDescent="0.2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5" hidden="1" customHeight="1" outlineLevel="1" x14ac:dyDescent="0.2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5" hidden="1" customHeight="1" outlineLevel="1" x14ac:dyDescent="0.2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5" hidden="1" customHeight="1" outlineLevel="1" x14ac:dyDescent="0.2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5" hidden="1" customHeight="1" outlineLevel="1" x14ac:dyDescent="0.2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5" hidden="1" customHeight="1" outlineLevel="1" x14ac:dyDescent="0.2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5" hidden="1" customHeight="1" outlineLevel="1" x14ac:dyDescent="0.2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5" hidden="1" customHeight="1" outlineLevel="1" x14ac:dyDescent="0.2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5" hidden="1" customHeight="1" outlineLevel="1" x14ac:dyDescent="0.2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5" hidden="1" customHeight="1" outlineLevel="1" x14ac:dyDescent="0.2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5" hidden="1" customHeight="1" outlineLevel="1" x14ac:dyDescent="0.2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5" hidden="1" customHeight="1" outlineLevel="1" x14ac:dyDescent="0.2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5" hidden="1" customHeight="1" outlineLevel="1" x14ac:dyDescent="0.2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5" hidden="1" customHeight="1" outlineLevel="1" x14ac:dyDescent="0.2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5" hidden="1" customHeight="1" outlineLevel="1" x14ac:dyDescent="0.2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5" hidden="1" customHeight="1" outlineLevel="1" x14ac:dyDescent="0.2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5" hidden="1" customHeight="1" outlineLevel="1" x14ac:dyDescent="0.2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5" hidden="1" customHeight="1" outlineLevel="1" x14ac:dyDescent="0.2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5" hidden="1" customHeight="1" outlineLevel="1" x14ac:dyDescent="0.2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5" hidden="1" customHeight="1" outlineLevel="1" x14ac:dyDescent="0.2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5" hidden="1" customHeight="1" outlineLevel="1" x14ac:dyDescent="0.2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5" hidden="1" customHeight="1" outlineLevel="1" x14ac:dyDescent="0.2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5" hidden="1" customHeight="1" outlineLevel="1" x14ac:dyDescent="0.2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5" hidden="1" customHeight="1" outlineLevel="1" x14ac:dyDescent="0.2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5" hidden="1" customHeight="1" outlineLevel="1" x14ac:dyDescent="0.2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5" hidden="1" customHeight="1" outlineLevel="1" x14ac:dyDescent="0.2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5" hidden="1" customHeight="1" outlineLevel="1" x14ac:dyDescent="0.2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5" hidden="1" customHeight="1" outlineLevel="1" x14ac:dyDescent="0.2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5" hidden="1" customHeight="1" outlineLevel="1" x14ac:dyDescent="0.2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5" hidden="1" customHeight="1" outlineLevel="1" x14ac:dyDescent="0.2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5" hidden="1" customHeight="1" outlineLevel="1" x14ac:dyDescent="0.2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5" hidden="1" customHeight="1" outlineLevel="1" x14ac:dyDescent="0.2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5" hidden="1" customHeight="1" outlineLevel="1" x14ac:dyDescent="0.2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5" hidden="1" customHeight="1" outlineLevel="1" x14ac:dyDescent="0.2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5" hidden="1" customHeight="1" outlineLevel="1" x14ac:dyDescent="0.2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5" hidden="1" customHeight="1" outlineLevel="1" x14ac:dyDescent="0.2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5" hidden="1" customHeight="1" outlineLevel="1" x14ac:dyDescent="0.2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5" hidden="1" customHeight="1" outlineLevel="1" x14ac:dyDescent="0.2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5" hidden="1" customHeight="1" outlineLevel="1" x14ac:dyDescent="0.2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5" hidden="1" customHeight="1" outlineLevel="1" x14ac:dyDescent="0.2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5" hidden="1" customHeight="1" outlineLevel="1" x14ac:dyDescent="0.2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5" hidden="1" customHeight="1" outlineLevel="1" x14ac:dyDescent="0.2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5" hidden="1" customHeight="1" outlineLevel="1" x14ac:dyDescent="0.2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5" hidden="1" customHeight="1" outlineLevel="1" x14ac:dyDescent="0.2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5" hidden="1" customHeight="1" outlineLevel="1" x14ac:dyDescent="0.2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5" hidden="1" customHeight="1" outlineLevel="1" x14ac:dyDescent="0.2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5" hidden="1" customHeight="1" outlineLevel="1" x14ac:dyDescent="0.2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5" hidden="1" customHeight="1" outlineLevel="1" x14ac:dyDescent="0.2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5" hidden="1" customHeight="1" outlineLevel="1" x14ac:dyDescent="0.2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5" hidden="1" customHeight="1" outlineLevel="1" x14ac:dyDescent="0.2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5" hidden="1" customHeight="1" outlineLevel="1" x14ac:dyDescent="0.2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5" hidden="1" customHeight="1" outlineLevel="1" x14ac:dyDescent="0.2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5" hidden="1" customHeight="1" outlineLevel="1" x14ac:dyDescent="0.2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5" hidden="1" customHeight="1" outlineLevel="1" x14ac:dyDescent="0.2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5" hidden="1" customHeight="1" outlineLevel="1" x14ac:dyDescent="0.2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5" hidden="1" customHeight="1" outlineLevel="1" x14ac:dyDescent="0.2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5" hidden="1" customHeight="1" outlineLevel="1" x14ac:dyDescent="0.2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5" hidden="1" customHeight="1" outlineLevel="1" x14ac:dyDescent="0.2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5" hidden="1" customHeight="1" outlineLevel="1" x14ac:dyDescent="0.2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5" hidden="1" customHeight="1" outlineLevel="1" x14ac:dyDescent="0.2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5" hidden="1" customHeight="1" outlineLevel="1" x14ac:dyDescent="0.2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5" hidden="1" customHeight="1" outlineLevel="1" x14ac:dyDescent="0.2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5" hidden="1" customHeight="1" outlineLevel="1" x14ac:dyDescent="0.2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5" hidden="1" customHeight="1" outlineLevel="1" x14ac:dyDescent="0.2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5" hidden="1" customHeight="1" outlineLevel="1" x14ac:dyDescent="0.2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5" hidden="1" customHeight="1" outlineLevel="1" x14ac:dyDescent="0.2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5" hidden="1" customHeight="1" outlineLevel="1" x14ac:dyDescent="0.2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5" hidden="1" customHeight="1" outlineLevel="1" x14ac:dyDescent="0.2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5" hidden="1" customHeight="1" outlineLevel="1" x14ac:dyDescent="0.2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5" hidden="1" customHeight="1" outlineLevel="1" x14ac:dyDescent="0.2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5" hidden="1" customHeight="1" outlineLevel="1" x14ac:dyDescent="0.2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5" hidden="1" customHeight="1" outlineLevel="1" x14ac:dyDescent="0.2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5" hidden="1" customHeight="1" outlineLevel="1" x14ac:dyDescent="0.2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5" hidden="1" customHeight="1" outlineLevel="1" x14ac:dyDescent="0.2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5" hidden="1" customHeight="1" outlineLevel="1" x14ac:dyDescent="0.2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5" hidden="1" customHeight="1" outlineLevel="1" x14ac:dyDescent="0.2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5" hidden="1" customHeight="1" outlineLevel="1" x14ac:dyDescent="0.2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5" hidden="1" customHeight="1" outlineLevel="1" x14ac:dyDescent="0.2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5" hidden="1" customHeight="1" outlineLevel="1" x14ac:dyDescent="0.2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5" hidden="1" customHeight="1" outlineLevel="1" x14ac:dyDescent="0.2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5" hidden="1" customHeight="1" outlineLevel="1" x14ac:dyDescent="0.2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5" hidden="1" customHeight="1" outlineLevel="1" x14ac:dyDescent="0.2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5" hidden="1" customHeight="1" outlineLevel="1" x14ac:dyDescent="0.2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5" hidden="1" customHeight="1" outlineLevel="1" x14ac:dyDescent="0.2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5" hidden="1" customHeight="1" outlineLevel="1" x14ac:dyDescent="0.2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5" hidden="1" customHeight="1" outlineLevel="1" x14ac:dyDescent="0.2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5" hidden="1" customHeight="1" outlineLevel="1" x14ac:dyDescent="0.2"/>
    <row r="267" spans="1:17" ht="22.15" hidden="1" customHeight="1" outlineLevel="1" x14ac:dyDescent="0.2">
      <c r="A267" s="232" t="s">
        <v>0</v>
      </c>
      <c r="B267" s="234" t="s">
        <v>1</v>
      </c>
      <c r="C267" s="234"/>
      <c r="D267" s="234" t="s">
        <v>2</v>
      </c>
      <c r="E267" s="234"/>
      <c r="F267" s="234" t="s">
        <v>3</v>
      </c>
      <c r="G267" s="234"/>
      <c r="H267" s="62" t="s">
        <v>161</v>
      </c>
      <c r="I267" s="227" t="s">
        <v>0</v>
      </c>
      <c r="J267" s="226" t="s">
        <v>1</v>
      </c>
      <c r="K267" s="226"/>
      <c r="L267" s="226" t="s">
        <v>2</v>
      </c>
      <c r="M267" s="226"/>
      <c r="N267" s="226" t="s">
        <v>3</v>
      </c>
      <c r="O267" s="226"/>
      <c r="P267" s="2" t="s">
        <v>5</v>
      </c>
    </row>
    <row r="268" spans="1:17" ht="24.6" hidden="1" customHeight="1" outlineLevel="1" x14ac:dyDescent="0.2">
      <c r="A268" s="233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228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5" hidden="1" customHeight="1" outlineLevel="1" x14ac:dyDescent="0.2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5" hidden="1" customHeight="1" outlineLevel="1" x14ac:dyDescent="0.2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5" hidden="1" customHeight="1" outlineLevel="1" x14ac:dyDescent="0.2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5" hidden="1" customHeight="1" outlineLevel="1" x14ac:dyDescent="0.2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5" hidden="1" customHeight="1" outlineLevel="1" x14ac:dyDescent="0.2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5" hidden="1" customHeight="1" outlineLevel="1" x14ac:dyDescent="0.2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5" hidden="1" customHeight="1" outlineLevel="1" x14ac:dyDescent="0.2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5" hidden="1" customHeight="1" outlineLevel="1" x14ac:dyDescent="0.2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5" hidden="1" customHeight="1" outlineLevel="1" x14ac:dyDescent="0.2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5" hidden="1" customHeight="1" outlineLevel="1" x14ac:dyDescent="0.2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5" hidden="1" customHeight="1" outlineLevel="1" x14ac:dyDescent="0.2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5" hidden="1" customHeight="1" outlineLevel="1" x14ac:dyDescent="0.2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5" hidden="1" customHeight="1" outlineLevel="1" x14ac:dyDescent="0.2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5" hidden="1" customHeight="1" outlineLevel="1" x14ac:dyDescent="0.2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5" hidden="1" customHeight="1" outlineLevel="1" x14ac:dyDescent="0.2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5" hidden="1" customHeight="1" outlineLevel="1" x14ac:dyDescent="0.2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5" hidden="1" customHeight="1" outlineLevel="1" x14ac:dyDescent="0.2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5" hidden="1" customHeight="1" outlineLevel="1" x14ac:dyDescent="0.2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5" hidden="1" customHeight="1" outlineLevel="1" x14ac:dyDescent="0.2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5" hidden="1" customHeight="1" outlineLevel="1" x14ac:dyDescent="0.2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5" hidden="1" customHeight="1" outlineLevel="1" x14ac:dyDescent="0.2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5" hidden="1" customHeight="1" outlineLevel="1" x14ac:dyDescent="0.2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5" hidden="1" customHeight="1" outlineLevel="1" x14ac:dyDescent="0.2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5" hidden="1" customHeight="1" outlineLevel="1" x14ac:dyDescent="0.2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5" hidden="1" customHeight="1" outlineLevel="1" x14ac:dyDescent="0.2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5" hidden="1" customHeight="1" outlineLevel="1" x14ac:dyDescent="0.2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5" hidden="1" customHeight="1" outlineLevel="1" x14ac:dyDescent="0.2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5" hidden="1" customHeight="1" outlineLevel="1" x14ac:dyDescent="0.2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5" hidden="1" customHeight="1" outlineLevel="1" x14ac:dyDescent="0.2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5" hidden="1" customHeight="1" outlineLevel="1" x14ac:dyDescent="0.2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5" hidden="1" customHeight="1" outlineLevel="1" x14ac:dyDescent="0.2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5" hidden="1" customHeight="1" outlineLevel="1" x14ac:dyDescent="0.2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5" hidden="1" customHeight="1" outlineLevel="1" x14ac:dyDescent="0.2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5" hidden="1" customHeight="1" outlineLevel="1" x14ac:dyDescent="0.2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5" hidden="1" customHeight="1" outlineLevel="1" x14ac:dyDescent="0.2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5" hidden="1" customHeight="1" outlineLevel="1" x14ac:dyDescent="0.2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5" hidden="1" customHeight="1" outlineLevel="1" x14ac:dyDescent="0.2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5" hidden="1" customHeight="1" outlineLevel="1" x14ac:dyDescent="0.2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5" hidden="1" customHeight="1" outlineLevel="1" x14ac:dyDescent="0.2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5" hidden="1" customHeight="1" outlineLevel="1" x14ac:dyDescent="0.2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5" hidden="1" customHeight="1" outlineLevel="1" x14ac:dyDescent="0.2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5" hidden="1" customHeight="1" outlineLevel="1" x14ac:dyDescent="0.2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5" hidden="1" customHeight="1" outlineLevel="1" x14ac:dyDescent="0.2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5" hidden="1" customHeight="1" outlineLevel="1" x14ac:dyDescent="0.2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5" hidden="1" customHeight="1" outlineLevel="1" x14ac:dyDescent="0.2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5" hidden="1" customHeight="1" outlineLevel="1" x14ac:dyDescent="0.2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5" hidden="1" customHeight="1" outlineLevel="1" x14ac:dyDescent="0.2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5" hidden="1" customHeight="1" outlineLevel="1" x14ac:dyDescent="0.2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5" hidden="1" customHeight="1" outlineLevel="1" x14ac:dyDescent="0.2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5" hidden="1" customHeight="1" outlineLevel="1" x14ac:dyDescent="0.2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5" hidden="1" customHeight="1" outlineLevel="1" x14ac:dyDescent="0.2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5" hidden="1" customHeight="1" outlineLevel="1" x14ac:dyDescent="0.2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5" hidden="1" customHeight="1" outlineLevel="1" x14ac:dyDescent="0.2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5" hidden="1" customHeight="1" outlineLevel="1" x14ac:dyDescent="0.2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5" hidden="1" customHeight="1" outlineLevel="1" x14ac:dyDescent="0.2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5" hidden="1" customHeight="1" outlineLevel="1" x14ac:dyDescent="0.2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5" hidden="1" customHeight="1" outlineLevel="1" x14ac:dyDescent="0.2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5" hidden="1" customHeight="1" outlineLevel="1" x14ac:dyDescent="0.2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5" hidden="1" customHeight="1" outlineLevel="1" x14ac:dyDescent="0.2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5" hidden="1" customHeight="1" outlineLevel="1" x14ac:dyDescent="0.2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5" hidden="1" customHeight="1" outlineLevel="1" x14ac:dyDescent="0.2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5" hidden="1" customHeight="1" outlineLevel="1" x14ac:dyDescent="0.2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5" hidden="1" customHeight="1" outlineLevel="1" x14ac:dyDescent="0.2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5" hidden="1" customHeight="1" outlineLevel="1" x14ac:dyDescent="0.2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5" hidden="1" customHeight="1" outlineLevel="1" x14ac:dyDescent="0.2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5" hidden="1" customHeight="1" outlineLevel="1" x14ac:dyDescent="0.2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5" hidden="1" customHeight="1" outlineLevel="1" x14ac:dyDescent="0.2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5" hidden="1" customHeight="1" outlineLevel="1" x14ac:dyDescent="0.2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5" hidden="1" customHeight="1" outlineLevel="1" x14ac:dyDescent="0.2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5" hidden="1" customHeight="1" outlineLevel="1" x14ac:dyDescent="0.2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5" hidden="1" customHeight="1" outlineLevel="1" x14ac:dyDescent="0.2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5" hidden="1" customHeight="1" outlineLevel="1" x14ac:dyDescent="0.2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5" hidden="1" customHeight="1" outlineLevel="1" x14ac:dyDescent="0.2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5" hidden="1" customHeight="1" outlineLevel="1" x14ac:dyDescent="0.2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5" hidden="1" customHeight="1" outlineLevel="1" x14ac:dyDescent="0.2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5" hidden="1" customHeight="1" outlineLevel="1" x14ac:dyDescent="0.2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5" hidden="1" customHeight="1" outlineLevel="1" x14ac:dyDescent="0.2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5" hidden="1" customHeight="1" outlineLevel="1" x14ac:dyDescent="0.2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5" hidden="1" customHeight="1" outlineLevel="1" x14ac:dyDescent="0.2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5" hidden="1" customHeight="1" outlineLevel="1" x14ac:dyDescent="0.2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5" hidden="1" customHeight="1" outlineLevel="1" x14ac:dyDescent="0.2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5" hidden="1" customHeight="1" outlineLevel="1" x14ac:dyDescent="0.2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5" hidden="1" customHeight="1" outlineLevel="1" x14ac:dyDescent="0.2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5" hidden="1" customHeight="1" outlineLevel="1" x14ac:dyDescent="0.2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5" hidden="1" customHeight="1" outlineLevel="1" x14ac:dyDescent="0.2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5" hidden="1" customHeight="1" outlineLevel="1" x14ac:dyDescent="0.2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5" hidden="1" customHeight="1" outlineLevel="1" x14ac:dyDescent="0.2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5" hidden="1" customHeight="1" outlineLevel="1" x14ac:dyDescent="0.2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5" hidden="1" customHeight="1" outlineLevel="1" x14ac:dyDescent="0.2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5" hidden="1" customHeight="1" outlineLevel="1" x14ac:dyDescent="0.2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5" hidden="1" customHeight="1" outlineLevel="1" x14ac:dyDescent="0.2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5" hidden="1" customHeight="1" outlineLevel="1" x14ac:dyDescent="0.2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5" hidden="1" customHeight="1" outlineLevel="1" x14ac:dyDescent="0.2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5" hidden="1" customHeight="1" outlineLevel="1" x14ac:dyDescent="0.2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5" hidden="1" customHeight="1" outlineLevel="1" x14ac:dyDescent="0.2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5" hidden="1" customHeight="1" outlineLevel="1" x14ac:dyDescent="0.2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5" hidden="1" customHeight="1" outlineLevel="1" x14ac:dyDescent="0.2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5" hidden="1" customHeight="1" outlineLevel="1" x14ac:dyDescent="0.2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5" hidden="1" customHeight="1" outlineLevel="1" x14ac:dyDescent="0.2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5" hidden="1" customHeight="1" outlineLevel="1" x14ac:dyDescent="0.2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5" hidden="1" customHeight="1" outlineLevel="1" x14ac:dyDescent="0.2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5" hidden="1" customHeight="1" outlineLevel="1" x14ac:dyDescent="0.2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5" hidden="1" customHeight="1" outlineLevel="1" x14ac:dyDescent="0.2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5" hidden="1" customHeight="1" outlineLevel="1" x14ac:dyDescent="0.2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5" hidden="1" customHeight="1" outlineLevel="1" x14ac:dyDescent="0.2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5" hidden="1" customHeight="1" outlineLevel="1" x14ac:dyDescent="0.2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5" hidden="1" customHeight="1" outlineLevel="1" x14ac:dyDescent="0.2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5" hidden="1" customHeight="1" outlineLevel="1" x14ac:dyDescent="0.2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5" hidden="1" customHeight="1" outlineLevel="1" x14ac:dyDescent="0.2"/>
    <row r="378" spans="1:19" ht="12.95" hidden="1" customHeight="1" outlineLevel="1" x14ac:dyDescent="0.2"/>
    <row r="379" spans="1:19" ht="12.95" customHeight="1" collapsed="1" x14ac:dyDescent="0.2"/>
    <row r="380" spans="1:19" ht="12.95" customHeight="1" x14ac:dyDescent="0.2">
      <c r="A380" s="63" t="s">
        <v>175</v>
      </c>
      <c r="B380"/>
      <c r="C380"/>
      <c r="D380"/>
      <c r="E380"/>
      <c r="F380"/>
      <c r="G380"/>
    </row>
    <row r="381" spans="1:19" ht="12.95" customHeight="1" x14ac:dyDescent="0.25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5" customHeight="1" x14ac:dyDescent="0.2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5" customHeight="1" x14ac:dyDescent="0.2">
      <c r="A383" t="s">
        <v>179</v>
      </c>
      <c r="B383" t="s">
        <v>180</v>
      </c>
      <c r="C383"/>
      <c r="D383"/>
      <c r="E383"/>
      <c r="F383"/>
      <c r="G383"/>
    </row>
    <row r="384" spans="1:19" ht="12.95" customHeight="1" x14ac:dyDescent="0.2">
      <c r="A384" s="229" t="s">
        <v>0</v>
      </c>
      <c r="B384" s="231" t="s">
        <v>1</v>
      </c>
      <c r="C384" s="231"/>
      <c r="D384" s="231" t="s">
        <v>2</v>
      </c>
      <c r="E384" s="231"/>
      <c r="F384" s="231" t="s">
        <v>3</v>
      </c>
      <c r="G384" s="231"/>
      <c r="H384" s="67" t="s">
        <v>181</v>
      </c>
      <c r="I384" s="67"/>
    </row>
    <row r="385" spans="1:15" ht="12.95" customHeight="1" x14ac:dyDescent="0.2">
      <c r="A385" s="230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5" customHeight="1" x14ac:dyDescent="0.2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5" customHeight="1" x14ac:dyDescent="0.2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5" customHeight="1" x14ac:dyDescent="0.2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5" customHeight="1" x14ac:dyDescent="0.2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5" customHeight="1" x14ac:dyDescent="0.2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5" customHeight="1" x14ac:dyDescent="0.2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5" customHeight="1" x14ac:dyDescent="0.2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5" customHeight="1" x14ac:dyDescent="0.2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5" customHeight="1" x14ac:dyDescent="0.2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5" customHeight="1" x14ac:dyDescent="0.2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5" customHeight="1" x14ac:dyDescent="0.2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5" customHeight="1" x14ac:dyDescent="0.2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5" customHeight="1" x14ac:dyDescent="0.2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5" customHeight="1" x14ac:dyDescent="0.2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5" customHeight="1" x14ac:dyDescent="0.2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5" customHeight="1" x14ac:dyDescent="0.2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5" customHeight="1" x14ac:dyDescent="0.2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5" customHeight="1" x14ac:dyDescent="0.2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5" customHeight="1" x14ac:dyDescent="0.2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5" customHeight="1" x14ac:dyDescent="0.2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5" customHeight="1" x14ac:dyDescent="0.2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5" customHeight="1" x14ac:dyDescent="0.2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5" customHeight="1" x14ac:dyDescent="0.2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5" customHeight="1" x14ac:dyDescent="0.2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5" customHeight="1" x14ac:dyDescent="0.2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5" customHeight="1" x14ac:dyDescent="0.2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5" customHeight="1" x14ac:dyDescent="0.2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5" customHeight="1" x14ac:dyDescent="0.2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5" customHeight="1" x14ac:dyDescent="0.2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5" customHeight="1" x14ac:dyDescent="0.2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5" customHeight="1" x14ac:dyDescent="0.2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5" customHeight="1" x14ac:dyDescent="0.2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5" customHeight="1" x14ac:dyDescent="0.2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5" customHeight="1" x14ac:dyDescent="0.2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5" customHeight="1" x14ac:dyDescent="0.2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5" customHeight="1" x14ac:dyDescent="0.2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5" customHeight="1" x14ac:dyDescent="0.2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5" customHeight="1" x14ac:dyDescent="0.2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5" customHeight="1" x14ac:dyDescent="0.2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5" customHeight="1" x14ac:dyDescent="0.2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5" customHeight="1" x14ac:dyDescent="0.2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5" customHeight="1" x14ac:dyDescent="0.2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5" customHeight="1" x14ac:dyDescent="0.2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5" customHeight="1" x14ac:dyDescent="0.2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5" customHeight="1" x14ac:dyDescent="0.2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5" customHeight="1" x14ac:dyDescent="0.2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5" customHeight="1" x14ac:dyDescent="0.2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5" customHeight="1" x14ac:dyDescent="0.2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5" customHeight="1" x14ac:dyDescent="0.2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5" customHeight="1" x14ac:dyDescent="0.2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5" customHeight="1" x14ac:dyDescent="0.2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5" customHeight="1" x14ac:dyDescent="0.2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5" customHeight="1" x14ac:dyDescent="0.2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5" customHeight="1" x14ac:dyDescent="0.2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5" customHeight="1" x14ac:dyDescent="0.2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5" customHeight="1" x14ac:dyDescent="0.2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5" customHeight="1" x14ac:dyDescent="0.2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5" customHeight="1" x14ac:dyDescent="0.2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5" customHeight="1" x14ac:dyDescent="0.2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5" customHeight="1" x14ac:dyDescent="0.2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5" customHeight="1" x14ac:dyDescent="0.2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5" customHeight="1" x14ac:dyDescent="0.2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5" customHeight="1" x14ac:dyDescent="0.2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5" customHeight="1" x14ac:dyDescent="0.2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5" customHeight="1" x14ac:dyDescent="0.2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5" customHeight="1" x14ac:dyDescent="0.2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5" customHeight="1" x14ac:dyDescent="0.2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5" customHeight="1" x14ac:dyDescent="0.2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5" customHeight="1" x14ac:dyDescent="0.2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5" customHeight="1" x14ac:dyDescent="0.2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5" customHeight="1" x14ac:dyDescent="0.2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5" customHeight="1" x14ac:dyDescent="0.2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5" customHeight="1" x14ac:dyDescent="0.2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5" customHeight="1" x14ac:dyDescent="0.2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5" customHeight="1" x14ac:dyDescent="0.2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5" customHeight="1" x14ac:dyDescent="0.2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5" customHeight="1" x14ac:dyDescent="0.2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5" customHeight="1" x14ac:dyDescent="0.2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5" customHeight="1" x14ac:dyDescent="0.2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5" customHeight="1" x14ac:dyDescent="0.2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5" customHeight="1" x14ac:dyDescent="0.2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5" customHeight="1" x14ac:dyDescent="0.2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5" customHeight="1" x14ac:dyDescent="0.2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5" customHeight="1" x14ac:dyDescent="0.2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5" customHeight="1" x14ac:dyDescent="0.2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5" customHeight="1" x14ac:dyDescent="0.2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5" customHeight="1" x14ac:dyDescent="0.2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5" customHeight="1" x14ac:dyDescent="0.2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5" customHeight="1" x14ac:dyDescent="0.2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5" customHeight="1" x14ac:dyDescent="0.2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5" customHeight="1" x14ac:dyDescent="0.2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5" customHeight="1" x14ac:dyDescent="0.2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5" customHeight="1" x14ac:dyDescent="0.2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5" customHeight="1" x14ac:dyDescent="0.2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5" customHeight="1" x14ac:dyDescent="0.2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5" customHeight="1" x14ac:dyDescent="0.2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5" customHeight="1" x14ac:dyDescent="0.2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5" customHeight="1" x14ac:dyDescent="0.2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5" customHeight="1" x14ac:dyDescent="0.2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5" customHeight="1" x14ac:dyDescent="0.2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5" customHeight="1" x14ac:dyDescent="0.2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5" customHeight="1" x14ac:dyDescent="0.2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5" customHeight="1" x14ac:dyDescent="0.2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5" customHeight="1" x14ac:dyDescent="0.2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5" customHeight="1" x14ac:dyDescent="0.2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5" customHeight="1" x14ac:dyDescent="0.2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5" customHeight="1" x14ac:dyDescent="0.2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5" customHeight="1" x14ac:dyDescent="0.2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5" customHeight="1" x14ac:dyDescent="0.2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5" customHeight="1" x14ac:dyDescent="0.2">
      <c r="A495"/>
      <c r="B495"/>
      <c r="C495"/>
      <c r="D495"/>
      <c r="E495"/>
      <c r="F495"/>
      <c r="G495"/>
      <c r="H495"/>
    </row>
    <row r="496" spans="1:14" ht="12.95" customHeight="1" x14ac:dyDescent="0.2">
      <c r="A496"/>
      <c r="B496"/>
      <c r="C496"/>
      <c r="D496"/>
      <c r="E496"/>
      <c r="F496"/>
      <c r="G496"/>
      <c r="H496"/>
    </row>
    <row r="497" spans="1:23" ht="12.95" customHeight="1" x14ac:dyDescent="0.2">
      <c r="A497"/>
      <c r="B497"/>
      <c r="C497"/>
      <c r="D497"/>
      <c r="E497"/>
      <c r="F497"/>
      <c r="G497"/>
      <c r="H497"/>
    </row>
    <row r="498" spans="1:23" ht="12.95" customHeight="1" x14ac:dyDescent="0.2">
      <c r="A498"/>
      <c r="B498"/>
      <c r="C498"/>
      <c r="D498"/>
      <c r="E498"/>
      <c r="F498"/>
      <c r="G498"/>
    </row>
    <row r="499" spans="1:23" ht="12.95" customHeight="1" x14ac:dyDescent="0.25">
      <c r="A499"/>
      <c r="B499" s="64" t="s">
        <v>204</v>
      </c>
      <c r="C499"/>
      <c r="D499"/>
      <c r="E499"/>
      <c r="F499"/>
      <c r="G499"/>
    </row>
    <row r="500" spans="1:23" ht="12.95" customHeight="1" x14ac:dyDescent="0.2">
      <c r="A500"/>
      <c r="B500" t="s">
        <v>177</v>
      </c>
      <c r="C500" t="s">
        <v>178</v>
      </c>
      <c r="D500"/>
      <c r="E500"/>
      <c r="F500"/>
      <c r="G500"/>
    </row>
    <row r="501" spans="1:23" ht="12.95" customHeight="1" x14ac:dyDescent="0.2">
      <c r="A501"/>
      <c r="B501" t="s">
        <v>179</v>
      </c>
      <c r="C501" t="s">
        <v>180</v>
      </c>
      <c r="D501"/>
      <c r="E501"/>
      <c r="F501"/>
      <c r="G501"/>
    </row>
    <row r="502" spans="1:23" ht="12.95" customHeight="1" x14ac:dyDescent="0.2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5" customHeight="1" x14ac:dyDescent="0.2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5" customHeight="1" x14ac:dyDescent="0.2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5" customHeight="1" x14ac:dyDescent="0.2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5" customHeight="1" x14ac:dyDescent="0.2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5" customHeight="1" x14ac:dyDescent="0.2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5" customHeight="1" x14ac:dyDescent="0.2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5" customHeight="1" x14ac:dyDescent="0.2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5" customHeight="1" x14ac:dyDescent="0.2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5" customHeight="1" x14ac:dyDescent="0.2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5" customHeight="1" x14ac:dyDescent="0.2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5" customHeight="1" x14ac:dyDescent="0.2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5" customHeight="1" x14ac:dyDescent="0.2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5" customHeight="1" x14ac:dyDescent="0.2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5" customHeight="1" x14ac:dyDescent="0.2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5" customHeight="1" x14ac:dyDescent="0.2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5" customHeight="1" x14ac:dyDescent="0.2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5" customHeight="1" x14ac:dyDescent="0.2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5" customHeight="1" x14ac:dyDescent="0.2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5" customHeight="1" x14ac:dyDescent="0.2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5" customHeight="1" x14ac:dyDescent="0.2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5" customHeight="1" x14ac:dyDescent="0.2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5" customHeight="1" x14ac:dyDescent="0.2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5" customHeight="1" x14ac:dyDescent="0.2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5" customHeight="1" x14ac:dyDescent="0.2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5" customHeight="1" x14ac:dyDescent="0.25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5" customHeight="1" x14ac:dyDescent="0.2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5" customHeight="1" x14ac:dyDescent="0.2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5" customHeight="1" x14ac:dyDescent="0.2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5" customHeight="1" x14ac:dyDescent="0.2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5" customHeight="1" x14ac:dyDescent="0.2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5" customHeight="1" x14ac:dyDescent="0.2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5" customHeight="1" x14ac:dyDescent="0.2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5" customHeight="1" x14ac:dyDescent="0.2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5" customHeight="1" x14ac:dyDescent="0.25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5" customHeight="1" x14ac:dyDescent="0.2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5" customHeight="1" x14ac:dyDescent="0.2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5" customHeight="1" x14ac:dyDescent="0.2">
      <c r="A543" s="219" t="s">
        <v>222</v>
      </c>
      <c r="B543" s="207" t="s">
        <v>223</v>
      </c>
      <c r="C543" s="207" t="s">
        <v>224</v>
      </c>
      <c r="D543" s="223" t="s">
        <v>225</v>
      </c>
      <c r="E543" s="207" t="s">
        <v>6</v>
      </c>
      <c r="F543" s="207"/>
      <c r="G543" s="207"/>
      <c r="H543" s="225" t="s">
        <v>7</v>
      </c>
      <c r="I543" s="225"/>
      <c r="J543" s="225"/>
      <c r="K543"/>
      <c r="L543"/>
      <c r="M543"/>
      <c r="N543"/>
      <c r="O543"/>
      <c r="P543"/>
    </row>
    <row r="544" spans="1:16" ht="12.95" customHeight="1" x14ac:dyDescent="0.2">
      <c r="A544" s="208"/>
      <c r="B544" s="222"/>
      <c r="C544" s="222"/>
      <c r="D544" s="224"/>
      <c r="E544" s="119" t="s">
        <v>205</v>
      </c>
      <c r="F544" s="210"/>
      <c r="G544" s="210"/>
      <c r="H544" s="120" t="s">
        <v>205</v>
      </c>
      <c r="I544" s="210"/>
      <c r="J544" s="210"/>
      <c r="K544"/>
      <c r="L544"/>
      <c r="M544"/>
      <c r="N544"/>
      <c r="O544"/>
      <c r="P544"/>
    </row>
    <row r="545" spans="1:16" ht="12.95" customHeight="1" x14ac:dyDescent="0.2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16"/>
      <c r="G545" s="216"/>
      <c r="H545" s="122" t="s">
        <v>230</v>
      </c>
      <c r="I545" s="217">
        <v>38714406</v>
      </c>
      <c r="J545" s="217"/>
      <c r="K545"/>
      <c r="L545"/>
      <c r="M545"/>
      <c r="N545"/>
      <c r="O545"/>
      <c r="P545"/>
    </row>
    <row r="546" spans="1:16" ht="12.95" customHeight="1" x14ac:dyDescent="0.2">
      <c r="A546" s="212"/>
      <c r="B546" s="212"/>
      <c r="C546" s="212"/>
      <c r="D546" s="212"/>
      <c r="E546" s="220"/>
      <c r="F546" s="220"/>
      <c r="G546" s="220"/>
      <c r="H546" s="221">
        <v>38714406</v>
      </c>
      <c r="I546" s="221"/>
      <c r="J546" s="221"/>
      <c r="K546"/>
      <c r="L546"/>
      <c r="M546"/>
      <c r="N546"/>
      <c r="O546"/>
      <c r="P546"/>
    </row>
    <row r="547" spans="1:16" ht="12.9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5" customHeight="1" x14ac:dyDescent="0.25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5" customHeight="1" x14ac:dyDescent="0.2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5" customHeight="1" x14ac:dyDescent="0.2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5" customHeight="1" x14ac:dyDescent="0.2">
      <c r="A552" s="219" t="s">
        <v>222</v>
      </c>
      <c r="B552" s="207" t="s">
        <v>223</v>
      </c>
      <c r="C552" s="207" t="s">
        <v>224</v>
      </c>
      <c r="D552" s="223" t="s">
        <v>225</v>
      </c>
      <c r="E552" s="207" t="s">
        <v>6</v>
      </c>
      <c r="F552" s="207"/>
      <c r="G552" s="207"/>
      <c r="H552" s="225" t="s">
        <v>7</v>
      </c>
      <c r="I552" s="225"/>
      <c r="J552" s="225"/>
      <c r="K552" s="207" t="s">
        <v>233</v>
      </c>
      <c r="L552" s="207"/>
      <c r="M552" s="207" t="s">
        <v>234</v>
      </c>
      <c r="N552" s="207"/>
      <c r="O552"/>
      <c r="P552"/>
    </row>
    <row r="553" spans="1:16" ht="12.95" customHeight="1" x14ac:dyDescent="0.2">
      <c r="A553" s="208"/>
      <c r="B553" s="222"/>
      <c r="C553" s="222"/>
      <c r="D553" s="224"/>
      <c r="E553" s="119" t="s">
        <v>205</v>
      </c>
      <c r="F553" s="210"/>
      <c r="G553" s="210"/>
      <c r="H553" s="120" t="s">
        <v>205</v>
      </c>
      <c r="I553" s="211"/>
      <c r="J553" s="211"/>
      <c r="K553" s="208"/>
      <c r="L553" s="209"/>
      <c r="M553" s="208"/>
      <c r="N553" s="209"/>
      <c r="O553"/>
      <c r="P553"/>
    </row>
    <row r="554" spans="1:16" ht="12.95" customHeight="1" x14ac:dyDescent="0.2">
      <c r="A554" s="212" t="s">
        <v>235</v>
      </c>
      <c r="B554" s="212"/>
      <c r="C554" s="212"/>
      <c r="D554" s="212"/>
      <c r="E554" s="218"/>
      <c r="F554" s="218"/>
      <c r="G554" s="218"/>
      <c r="H554" s="218"/>
      <c r="I554" s="218"/>
      <c r="J554" s="218"/>
      <c r="K554" s="123"/>
      <c r="L554" s="124"/>
      <c r="M554" s="125"/>
      <c r="N554" s="126">
        <v>0</v>
      </c>
      <c r="O554"/>
      <c r="P554"/>
    </row>
    <row r="555" spans="1:16" ht="12.95" customHeight="1" x14ac:dyDescent="0.2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14">
        <v>106739508.5</v>
      </c>
      <c r="G555" s="214"/>
      <c r="H555" s="122" t="s">
        <v>240</v>
      </c>
      <c r="I555" s="215" t="s">
        <v>241</v>
      </c>
      <c r="J555" s="215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5" customHeight="1" x14ac:dyDescent="0.2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16" t="s">
        <v>241</v>
      </c>
      <c r="G556" s="216"/>
      <c r="H556" s="122" t="s">
        <v>229</v>
      </c>
      <c r="I556" s="217">
        <v>38714406</v>
      </c>
      <c r="J556" s="217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5" customHeight="1" x14ac:dyDescent="0.2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14">
        <v>682205</v>
      </c>
      <c r="G557" s="214"/>
      <c r="H557" s="122" t="s">
        <v>250</v>
      </c>
      <c r="I557" s="215" t="s">
        <v>241</v>
      </c>
      <c r="J557" s="215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5" customHeight="1" x14ac:dyDescent="0.2">
      <c r="A558" s="212" t="s">
        <v>252</v>
      </c>
      <c r="B558" s="212"/>
      <c r="C558" s="212"/>
      <c r="D558" s="212"/>
      <c r="E558" s="213">
        <v>107421713.5</v>
      </c>
      <c r="F558" s="213"/>
      <c r="G558" s="213"/>
      <c r="H558" s="213">
        <v>38714406</v>
      </c>
      <c r="I558" s="213"/>
      <c r="J558" s="213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5" customHeight="1" x14ac:dyDescent="0.25">
      <c r="A562" s="64" t="s">
        <v>253</v>
      </c>
      <c r="B562"/>
      <c r="C562"/>
      <c r="D562"/>
    </row>
    <row r="563" spans="1:10" ht="12.95" customHeight="1" x14ac:dyDescent="0.2">
      <c r="A563" t="s">
        <v>177</v>
      </c>
      <c r="B563" t="s">
        <v>178</v>
      </c>
      <c r="C563"/>
      <c r="D563"/>
    </row>
    <row r="564" spans="1:10" ht="12.95" customHeight="1" x14ac:dyDescent="0.2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5" customHeight="1" x14ac:dyDescent="0.2">
      <c r="A565" s="103">
        <v>5710</v>
      </c>
      <c r="B565" s="104" t="s">
        <v>208</v>
      </c>
      <c r="C565" s="105"/>
      <c r="D565" s="105"/>
    </row>
    <row r="566" spans="1:10" ht="12.95" customHeight="1" x14ac:dyDescent="0.2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5" customHeight="1" x14ac:dyDescent="0.2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5" hidden="1" customHeight="1" x14ac:dyDescent="0.2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5" hidden="1" customHeight="1" x14ac:dyDescent="0.2">
      <c r="A569" s="108"/>
      <c r="J569" s="85"/>
    </row>
    <row r="570" spans="1:10" ht="12.95" hidden="1" customHeight="1" x14ac:dyDescent="0.2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5" customHeight="1" x14ac:dyDescent="0.2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5" hidden="1" customHeight="1" x14ac:dyDescent="0.2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5" customHeight="1" x14ac:dyDescent="0.2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5" customHeight="1" x14ac:dyDescent="0.2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5" customHeight="1" x14ac:dyDescent="0.2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5" hidden="1" customHeight="1" x14ac:dyDescent="0.2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5" hidden="1" customHeight="1" x14ac:dyDescent="0.2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5" hidden="1" customHeight="1" x14ac:dyDescent="0.2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5" hidden="1" customHeight="1" x14ac:dyDescent="0.2">
      <c r="A579" s="108"/>
      <c r="E579" s="3">
        <f t="shared" si="40"/>
        <v>0</v>
      </c>
      <c r="J579" s="78"/>
    </row>
    <row r="580" spans="1:10" ht="12.95" customHeight="1" x14ac:dyDescent="0.2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5" hidden="1" customHeight="1" x14ac:dyDescent="0.2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5" hidden="1" customHeight="1" x14ac:dyDescent="0.2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5" customHeight="1" x14ac:dyDescent="0.2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5" hidden="1" customHeight="1" x14ac:dyDescent="0.2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5" hidden="1" customHeight="1" x14ac:dyDescent="0.2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H543:J543"/>
    <mergeCell ref="F544:G544"/>
    <mergeCell ref="I544:J544"/>
    <mergeCell ref="L267:M267"/>
    <mergeCell ref="N267:O267"/>
    <mergeCell ref="I267:I268"/>
    <mergeCell ref="J267:K267"/>
    <mergeCell ref="A543:A544"/>
    <mergeCell ref="B543:B544"/>
    <mergeCell ref="C543:C544"/>
    <mergeCell ref="D543:D544"/>
    <mergeCell ref="E543:G543"/>
    <mergeCell ref="B552:B553"/>
    <mergeCell ref="C552:C553"/>
    <mergeCell ref="D552:D553"/>
    <mergeCell ref="E552:G552"/>
    <mergeCell ref="H552:J552"/>
    <mergeCell ref="F545:G545"/>
    <mergeCell ref="I545:J545"/>
    <mergeCell ref="A546:D546"/>
    <mergeCell ref="E546:G546"/>
    <mergeCell ref="H546:J546"/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Альфия Манафова</cp:lastModifiedBy>
  <cp:lastPrinted>2024-08-06T06:21:17Z</cp:lastPrinted>
  <dcterms:created xsi:type="dcterms:W3CDTF">2023-06-07T07:12:14Z</dcterms:created>
  <dcterms:modified xsi:type="dcterms:W3CDTF">2024-08-06T07:11:52Z</dcterms:modified>
</cp:coreProperties>
</file>