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1 ПРОЕКТЫ 2024\Agrobusiness 2024\9m 2024\ФО 9м2024\"/>
    </mc:Choice>
  </mc:AlternateContent>
  <bookViews>
    <workbookView xWindow="0" yWindow="0" windowWidth="23040" windowHeight="9192"/>
  </bookViews>
  <sheets>
    <sheet name="ОФП" sheetId="1" r:id="rId1"/>
    <sheet name="ОПиУ" sheetId="2" r:id="rId2"/>
    <sheet name="ОДДС" sheetId="3" r:id="rId3"/>
    <sheet name="ОИК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36" i="3"/>
  <c r="D36" i="3"/>
  <c r="D33" i="3"/>
  <c r="D27" i="3"/>
  <c r="D21" i="3"/>
  <c r="D23" i="3" s="1"/>
  <c r="F33" i="3"/>
  <c r="F27" i="3"/>
  <c r="F21" i="3"/>
  <c r="F23" i="3" s="1"/>
  <c r="E14" i="4"/>
  <c r="H17" i="4"/>
  <c r="H10" i="4"/>
  <c r="F22" i="4"/>
  <c r="E22" i="4"/>
  <c r="G21" i="4"/>
  <c r="G20" i="4"/>
  <c r="G19" i="4"/>
  <c r="G18" i="4"/>
  <c r="G17" i="4"/>
  <c r="G16" i="4"/>
  <c r="G13" i="4"/>
  <c r="G12" i="4"/>
  <c r="G11" i="4"/>
  <c r="G10" i="4"/>
  <c r="G9" i="4"/>
  <c r="F21" i="4"/>
  <c r="E21" i="4"/>
  <c r="D21" i="4"/>
  <c r="C21" i="4"/>
  <c r="C22" i="4" s="1"/>
  <c r="D14" i="4"/>
  <c r="C14" i="4"/>
  <c r="G14" i="4" s="1"/>
  <c r="F14" i="4"/>
  <c r="D26" i="2"/>
  <c r="D27" i="2" s="1"/>
  <c r="F27" i="2"/>
  <c r="F26" i="2"/>
  <c r="D24" i="2"/>
  <c r="F24" i="2"/>
  <c r="D19" i="2"/>
  <c r="F19" i="2"/>
  <c r="D16" i="2"/>
  <c r="F16" i="2"/>
  <c r="F13" i="2"/>
  <c r="D13" i="2"/>
  <c r="E30" i="1"/>
  <c r="C30" i="1"/>
  <c r="E29" i="1"/>
  <c r="C29" i="1"/>
  <c r="E24" i="1"/>
  <c r="C24" i="1"/>
  <c r="E16" i="1"/>
  <c r="C16" i="1"/>
  <c r="F34" i="3" l="1"/>
  <c r="F36" i="3" s="1"/>
</calcChain>
</file>

<file path=xl/sharedStrings.xml><?xml version="1.0" encoding="utf-8"?>
<sst xmlns="http://schemas.openxmlformats.org/spreadsheetml/2006/main" count="128" uniqueCount="92">
  <si>
    <t>тыс. тенге</t>
  </si>
  <si>
    <t>АКТИВЫ</t>
  </si>
  <si>
    <t>Денежные средства и их эквиваленты</t>
  </si>
  <si>
    <t>Кредиты клиентам</t>
  </si>
  <si>
    <t>Основные средства</t>
  </si>
  <si>
    <t>Нематериальные активы</t>
  </si>
  <si>
    <t>Запасы</t>
  </si>
  <si>
    <t>Прочие активы</t>
  </si>
  <si>
    <t>Итого активов</t>
  </si>
  <si>
    <t>ОБЯЗАТЕЛЬСТВА</t>
  </si>
  <si>
    <t>Займы полученные</t>
  </si>
  <si>
    <t>Обязательство по корпоративному подоходному налогу</t>
  </si>
  <si>
    <t>Оценочные обязательства по вознаграждениям работников</t>
  </si>
  <si>
    <t>Отложенные налоговые обязательства</t>
  </si>
  <si>
    <t>Прочие обязательства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</si>
  <si>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</si>
  <si>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</si>
  <si>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</si>
  <si>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</si>
  <si>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</si>
  <si>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собственный капитал и обязательства</t>
  </si>
  <si>
    <t>ТОО «Кредитное товарищество «AgroBusiness KZ»</t>
  </si>
  <si>
    <t>31 декабря  2023 года</t>
  </si>
  <si>
    <t>___________________________</t>
  </si>
  <si>
    <t>______________________</t>
  </si>
  <si>
    <t>Каласов Н.А.</t>
  </si>
  <si>
    <t>Асылгазинова М. А.</t>
  </si>
  <si>
    <t>Председатель Правления</t>
  </si>
  <si>
    <t>Главный бухгалтер</t>
  </si>
  <si>
    <t>Сокращенный промежуточный отчет о прибыли или убытке и прочем совокупном доходе,</t>
  </si>
  <si>
    <t>Процентные доходы, рассчитанные с использованием метода эффективной процентной ставки</t>
  </si>
  <si>
    <t>Итого процентные доходы, рассчитанные с использованием эффективной процентной ставки</t>
  </si>
  <si>
    <t>Процентные расходы</t>
  </si>
  <si>
    <t>Займы от финансовых институтов</t>
  </si>
  <si>
    <t>Чистый процентный доход</t>
  </si>
  <si>
    <t>Расходы по ожидаемым кредитным убыткам</t>
  </si>
  <si>
    <t>Прочие доходы</t>
  </si>
  <si>
    <t>Расходы на персонал</t>
  </si>
  <si>
    <t>Общие административные расходы</t>
  </si>
  <si>
    <t>(Расходы)/экономия по налогу на прибыль</t>
  </si>
  <si>
    <t>Чистый процентный доход за вычетом расходов по кредитным убыткам</t>
  </si>
  <si>
    <t xml:space="preserve">Сокращенный промежуточный отчет о движении денежных средств </t>
  </si>
  <si>
    <t>Движение денежных средств от операционной деятельности</t>
  </si>
  <si>
    <t xml:space="preserve">Процентные доходы полученные </t>
  </si>
  <si>
    <t>Процентные расходы выплаченные</t>
  </si>
  <si>
    <t xml:space="preserve">Расходы на персонал выплаченные </t>
  </si>
  <si>
    <t xml:space="preserve">Общие и административные расходы выплаченные </t>
  </si>
  <si>
    <t xml:space="preserve">Чистое (увеличение)/уменьшение операционных активов  </t>
  </si>
  <si>
    <t>Счета и депозиты в банках</t>
  </si>
  <si>
    <t xml:space="preserve">Кредиты, выданные клиентам </t>
  </si>
  <si>
    <t>Кредиторская задолженность перед участниками</t>
  </si>
  <si>
    <t>Корпоративный подоходный налог уплаченный</t>
  </si>
  <si>
    <t>Движение денежных средств от инвестиционной деятельности</t>
  </si>
  <si>
    <t xml:space="preserve">Приобретение основных средств, нематериальных активов </t>
  </si>
  <si>
    <t xml:space="preserve">(Использование)/поступление денежных средств (в)/от инвестиционной деятельности </t>
  </si>
  <si>
    <t>Движение денежных средств от финансовой деятельности</t>
  </si>
  <si>
    <t>Взносы собственников в уставной капитал</t>
  </si>
  <si>
    <t>Получение займов</t>
  </si>
  <si>
    <t>Поступление денежных средств от финансовой деятельности</t>
  </si>
  <si>
    <t xml:space="preserve">Денежные средства и их эквиваленты на начало отчетного периода </t>
  </si>
  <si>
    <t xml:space="preserve">Денежные средства и их эквиваленты на конец отчетного периода </t>
  </si>
  <si>
    <t>Неоплаченный капитал</t>
  </si>
  <si>
    <t>Итого капитала</t>
  </si>
  <si>
    <t>На 1 января 2023 года</t>
  </si>
  <si>
    <t>Операции с собственниками</t>
  </si>
  <si>
    <t>Взносы в уставной капитал</t>
  </si>
  <si>
    <t>На 1 января 2024 года</t>
  </si>
  <si>
    <t xml:space="preserve"> </t>
  </si>
  <si>
    <t>Денежные средства ограниченные в использовании</t>
  </si>
  <si>
    <t>30 сентября  2024 года</t>
  </si>
  <si>
    <t>Сокращённый промежуточный отчет о финансовом положении по состоянию на 30 сентября 2024 года</t>
  </si>
  <si>
    <t>Девять месяцев, закончившихся 30 сентября 2024 года</t>
  </si>
  <si>
    <t>Девять месяцев, закончившихся 30 сентября 2023 года</t>
  </si>
  <si>
    <t>за девять месяцев, закончившихся 30 сентября 2024 года</t>
  </si>
  <si>
    <t>Прочие расходы</t>
  </si>
  <si>
    <t>Прибыль до налогообложения</t>
  </si>
  <si>
    <t>Прибыль за период</t>
  </si>
  <si>
    <t>Итого совокупная прибыль за период</t>
  </si>
  <si>
    <t>Девять месяцев, закончившихся
 30 сентября 2024 года</t>
  </si>
  <si>
    <t>Девять месяцев, закончившихся
 30 сентября 2023 года</t>
  </si>
  <si>
    <t>Денежные средства, ограниченные в использовании</t>
  </si>
  <si>
    <t xml:space="preserve">Чистое увеличение/(уменьшение) операционных обязательств </t>
  </si>
  <si>
    <t xml:space="preserve">Чистое (использование)/поступление денежных средств в операционной деятельности до уплаты корпоративного налога </t>
  </si>
  <si>
    <t xml:space="preserve">Чистое использование денежных средств в операционной деятельности </t>
  </si>
  <si>
    <t>Погашение займов</t>
  </si>
  <si>
    <t xml:space="preserve">Чистое (уменьшение)/увеличение денежных средств и их эквивалентов </t>
  </si>
  <si>
    <t>Сокращенный промежуточный отчет об изменениях в капитале по состоянию на 30 сентября 2024 года</t>
  </si>
  <si>
    <t>Прибыль за отчетный период</t>
  </si>
  <si>
    <t>На 30 сентября 2023 года</t>
  </si>
  <si>
    <t xml:space="preserve">Дисконт полученному займу, за вычетом налогов в размере 55,262 тыс. тенге </t>
  </si>
  <si>
    <t>Нераспределенная прибыль/(накопленный убыток)</t>
  </si>
  <si>
    <t>Дисконт полученному займу, за вычетом налогов в размере 38,114 тыс.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</si>
</sst>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;\-_);@_)"/>
  </numFmts>
  <fonts count="19" x14ac:knownFonts="1">
    <font>
      <sz val="11"/>
      <color theme="1"/>
      <name val="Calibri"/>
      <family val="2"/>
      <charset val="204"/>
      <scheme val="minor"/>
    </font>
    <font>
      <b/>
      <sz val="9.5"/>
      <color theme="1"/>
      <name val="Times New Roman"/>
      <family val="1"/>
      <charset val="204"/>
    </font>
    <font>
      <b/>
      <sz val="9.5"/>
      <color rgb="FF0D0D0D"/>
      <name val="Times New Roman"/>
      <family val="1"/>
      <charset val="204"/>
    </font>
    <font>
      <sz val="9.5"/>
      <color rgb="FF0D0D0D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D0D0D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.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Border="1"/>
    <xf numFmtId="0" fontId="9" fillId="0" borderId="2" xfId="0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13" fillId="0" borderId="2" xfId="0" applyNumberFormat="1" applyFont="1" applyBorder="1"/>
    <xf numFmtId="164" fontId="13" fillId="0" borderId="0" xfId="0" applyNumberFormat="1" applyFont="1" applyBorder="1"/>
    <xf numFmtId="164" fontId="13" fillId="0" borderId="3" xfId="0" applyNumberFormat="1" applyFont="1" applyBorder="1"/>
    <xf numFmtId="164" fontId="14" fillId="0" borderId="3" xfId="0" applyNumberFormat="1" applyFont="1" applyBorder="1"/>
    <xf numFmtId="164" fontId="14" fillId="0" borderId="0" xfId="0" applyNumberFormat="1" applyFont="1" applyBorder="1"/>
    <xf numFmtId="164" fontId="14" fillId="0" borderId="4" xfId="0" applyNumberFormat="1" applyFont="1" applyBorder="1"/>
    <xf numFmtId="0" fontId="1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7" fillId="0" borderId="0" xfId="0" applyFont="1" applyAlignment="1">
      <alignment horizontal="left" vertical="center"/>
    </xf>
    <xf numFmtId="0" fontId="18" fillId="0" borderId="0" xfId="0" applyFont="1"/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indent="1"/>
    </xf>
    <xf numFmtId="164" fontId="13" fillId="0" borderId="0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4" fontId="14" fillId="0" borderId="2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/>
    </xf>
    <xf numFmtId="164" fontId="7" fillId="0" borderId="0" xfId="0" applyNumberFormat="1" applyFont="1"/>
    <xf numFmtId="3" fontId="7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164" fontId="13" fillId="0" borderId="3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showGridLines="0" tabSelected="1" zoomScale="70" zoomScaleNormal="70" workbookViewId="0">
      <selection activeCell="C19" sqref="C19"/>
    </sheetView>
  </sheetViews>
  <sheetFormatPr defaultRowHeight="13.2" x14ac:dyDescent="0.25"/>
  <cols>
    <col min="1" max="1" width="4.5546875" style="10" customWidth="1"/>
    <col min="2" max="2" width="41.21875" style="10" customWidth="1"/>
    <col min="3" max="3" width="20.5546875" style="10" customWidth="1"/>
    <col min="4" max="4" width="2.21875" style="10" customWidth="1"/>
    <col min="5" max="5" width="20" style="10" customWidth="1"/>
    <col min="6" max="16384" width="8.88671875" style="10"/>
  </cols>
  <sheetData>
    <row r="2" spans="2:10" s="51" customFormat="1" ht="14.4" x14ac:dyDescent="0.25">
      <c r="B2" s="50" t="s">
        <v>21</v>
      </c>
    </row>
    <row r="3" spans="2:10" ht="8.4" customHeight="1" x14ac:dyDescent="0.25">
      <c r="B3" s="9"/>
    </row>
    <row r="4" spans="2:10" x14ac:dyDescent="0.25">
      <c r="B4" s="9" t="s">
        <v>70</v>
      </c>
    </row>
    <row r="5" spans="2:10" x14ac:dyDescent="0.25">
      <c r="H5" s="11"/>
    </row>
    <row r="6" spans="2:10" x14ac:dyDescent="0.25">
      <c r="H6" s="11"/>
    </row>
    <row r="7" spans="2:10" ht="26.4" x14ac:dyDescent="0.25">
      <c r="B7" s="12" t="s">
        <v>0</v>
      </c>
      <c r="C7" s="23" t="s">
        <v>69</v>
      </c>
      <c r="D7" s="13"/>
      <c r="E7" s="23" t="s">
        <v>22</v>
      </c>
      <c r="H7" s="11"/>
    </row>
    <row r="8" spans="2:10" x14ac:dyDescent="0.25">
      <c r="B8" s="14" t="s">
        <v>1</v>
      </c>
      <c r="C8" s="15"/>
      <c r="D8" s="15"/>
      <c r="E8" s="15"/>
    </row>
    <row r="9" spans="2:10" x14ac:dyDescent="0.25">
      <c r="B9" s="5" t="s">
        <v>2</v>
      </c>
      <c r="C9" s="72">
        <v>70329</v>
      </c>
      <c r="D9" s="15"/>
      <c r="E9" s="17">
        <v>76088</v>
      </c>
    </row>
    <row r="10" spans="2:10" x14ac:dyDescent="0.25">
      <c r="B10" s="5" t="s">
        <v>68</v>
      </c>
      <c r="C10" s="72">
        <v>1844595</v>
      </c>
      <c r="D10" s="15"/>
      <c r="E10" s="30">
        <v>0</v>
      </c>
    </row>
    <row r="11" spans="2:10" x14ac:dyDescent="0.25">
      <c r="B11" s="5" t="s">
        <v>3</v>
      </c>
      <c r="C11" s="72">
        <v>5826922</v>
      </c>
      <c r="D11" s="15"/>
      <c r="E11" s="17">
        <v>2477082</v>
      </c>
    </row>
    <row r="12" spans="2:10" x14ac:dyDescent="0.25">
      <c r="B12" s="5" t="s">
        <v>4</v>
      </c>
      <c r="C12" s="72">
        <v>3482</v>
      </c>
      <c r="D12" s="15"/>
      <c r="E12" s="17">
        <v>5206</v>
      </c>
    </row>
    <row r="13" spans="2:10" x14ac:dyDescent="0.25">
      <c r="B13" s="5" t="s">
        <v>5</v>
      </c>
      <c r="C13" s="72">
        <v>2281</v>
      </c>
      <c r="D13" s="15"/>
      <c r="E13" s="17">
        <v>2036</v>
      </c>
    </row>
    <row r="14" spans="2:10" x14ac:dyDescent="0.25">
      <c r="B14" s="5" t="s">
        <v>6</v>
      </c>
      <c r="C14" s="72">
        <v>22893</v>
      </c>
      <c r="D14" s="15"/>
      <c r="E14" s="17">
        <v>19417</v>
      </c>
    </row>
    <row r="15" spans="2:10" x14ac:dyDescent="0.25">
      <c r="B15" s="5" t="s">
        <v>7</v>
      </c>
      <c r="C15" s="72">
        <v>1952</v>
      </c>
      <c r="D15" s="15"/>
      <c r="E15" s="24">
        <v>6090</v>
      </c>
      <c r="G15" s="10" t="s">
        <v>67</v>
      </c>
    </row>
    <row r="16" spans="2:10" ht="13.8" thickBot="1" x14ac:dyDescent="0.3">
      <c r="B16" s="2" t="s">
        <v>8</v>
      </c>
      <c r="C16" s="73">
        <f>SUM(C9:C15)</f>
        <v>7772454</v>
      </c>
      <c r="D16" s="11"/>
      <c r="E16" s="73">
        <f>SUM(E9:E15)</f>
        <v>2585919</v>
      </c>
      <c r="H16" s="66"/>
      <c r="J16" s="66"/>
    </row>
    <row r="17" spans="2:10" ht="13.8" thickTop="1" x14ac:dyDescent="0.25">
      <c r="B17" s="16"/>
      <c r="C17" s="15"/>
      <c r="D17" s="15"/>
      <c r="E17" s="15"/>
    </row>
    <row r="18" spans="2:10" x14ac:dyDescent="0.25">
      <c r="B18" s="14" t="s">
        <v>9</v>
      </c>
      <c r="C18" s="15"/>
      <c r="D18" s="15"/>
      <c r="E18" s="15"/>
    </row>
    <row r="19" spans="2:10" x14ac:dyDescent="0.25">
      <c r="B19" s="5" t="s">
        <v>10</v>
      </c>
      <c r="C19" s="72">
        <v>3128583</v>
      </c>
      <c r="D19" s="15"/>
      <c r="E19" s="72">
        <v>813380</v>
      </c>
    </row>
    <row r="20" spans="2:10" ht="25.2" x14ac:dyDescent="0.25">
      <c r="B20" s="5" t="s">
        <v>11</v>
      </c>
      <c r="C20" s="72">
        <v>103037</v>
      </c>
      <c r="D20" s="15"/>
      <c r="E20" s="72">
        <v>44396</v>
      </c>
    </row>
    <row r="21" spans="2:10" ht="25.2" x14ac:dyDescent="0.25">
      <c r="B21" s="5" t="s">
        <v>12</v>
      </c>
      <c r="C21" s="72">
        <v>1158</v>
      </c>
      <c r="D21" s="15"/>
      <c r="E21" s="4">
        <v>277</v>
      </c>
    </row>
    <row r="22" spans="2:10" x14ac:dyDescent="0.25">
      <c r="B22" s="5" t="s">
        <v>13</v>
      </c>
      <c r="C22" s="72">
        <v>41532</v>
      </c>
      <c r="D22" s="15"/>
      <c r="E22" s="72">
        <v>37571</v>
      </c>
    </row>
    <row r="23" spans="2:10" x14ac:dyDescent="0.25">
      <c r="B23" s="5" t="s">
        <v>14</v>
      </c>
      <c r="C23" s="72">
        <v>31725</v>
      </c>
      <c r="D23" s="15"/>
      <c r="E23" s="72">
        <v>3994</v>
      </c>
    </row>
    <row r="24" spans="2:10" x14ac:dyDescent="0.25">
      <c r="B24" s="2" t="s">
        <v>15</v>
      </c>
      <c r="C24" s="74">
        <f>SUM(C17:C23)</f>
        <v>3306035</v>
      </c>
      <c r="D24" s="11"/>
      <c r="E24" s="74">
        <f>SUM(E17:E23)</f>
        <v>899618</v>
      </c>
      <c r="H24" s="66"/>
      <c r="J24" s="66"/>
    </row>
    <row r="25" spans="2:10" x14ac:dyDescent="0.25">
      <c r="B25" s="16"/>
      <c r="C25" s="15"/>
      <c r="D25" s="15"/>
      <c r="E25" s="15"/>
    </row>
    <row r="26" spans="2:10" x14ac:dyDescent="0.25">
      <c r="B26" s="14" t="s">
        <v>16</v>
      </c>
      <c r="C26" s="15"/>
      <c r="D26" s="15"/>
      <c r="E26" s="15"/>
    </row>
    <row r="27" spans="2:10" x14ac:dyDescent="0.25">
      <c r="B27" s="16" t="s">
        <v>17</v>
      </c>
      <c r="C27" s="72">
        <v>3965150</v>
      </c>
      <c r="D27" s="15"/>
      <c r="E27" s="72">
        <v>1485150</v>
      </c>
    </row>
    <row r="28" spans="2:10" x14ac:dyDescent="0.25">
      <c r="B28" s="16" t="s">
        <v>18</v>
      </c>
      <c r="C28" s="75">
        <v>501269</v>
      </c>
      <c r="D28" s="15"/>
      <c r="E28" s="75">
        <v>201151</v>
      </c>
    </row>
    <row r="29" spans="2:10" x14ac:dyDescent="0.25">
      <c r="B29" s="14" t="s">
        <v>19</v>
      </c>
      <c r="C29" s="74">
        <f>SUM(C27:C28)</f>
        <v>4466419</v>
      </c>
      <c r="D29" s="11"/>
      <c r="E29" s="74">
        <f>SUM(E27:E28)</f>
        <v>1686301</v>
      </c>
      <c r="H29" s="66"/>
      <c r="J29" s="66"/>
    </row>
    <row r="30" spans="2:10" ht="13.8" thickBot="1" x14ac:dyDescent="0.3">
      <c r="B30" s="14" t="s">
        <v>20</v>
      </c>
      <c r="C30" s="73">
        <f>C29+C24</f>
        <v>7772454</v>
      </c>
      <c r="D30" s="11"/>
      <c r="E30" s="73">
        <f>E29+E24</f>
        <v>2585919</v>
      </c>
    </row>
    <row r="31" spans="2:10" ht="13.8" thickTop="1" x14ac:dyDescent="0.25">
      <c r="B31" s="18"/>
      <c r="C31" s="11"/>
      <c r="D31" s="11"/>
      <c r="E31" s="11"/>
    </row>
    <row r="32" spans="2:10" x14ac:dyDescent="0.25">
      <c r="B32" s="18"/>
      <c r="C32" s="11"/>
      <c r="D32" s="11"/>
      <c r="E32" s="11"/>
    </row>
    <row r="34" spans="2:5" s="22" customFormat="1" x14ac:dyDescent="0.25">
      <c r="B34" s="52" t="s">
        <v>23</v>
      </c>
      <c r="E34" s="53" t="s">
        <v>24</v>
      </c>
    </row>
    <row r="35" spans="2:5" x14ac:dyDescent="0.25">
      <c r="B35" s="47" t="s">
        <v>25</v>
      </c>
      <c r="E35" s="49" t="s">
        <v>26</v>
      </c>
    </row>
    <row r="36" spans="2:5" x14ac:dyDescent="0.25">
      <c r="B36" s="47" t="s">
        <v>27</v>
      </c>
      <c r="E36" s="49" t="s"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topLeftCell="A4" zoomScale="70" zoomScaleNormal="70" workbookViewId="0">
      <selection activeCell="B26" sqref="B26"/>
    </sheetView>
  </sheetViews>
  <sheetFormatPr defaultRowHeight="13.2" x14ac:dyDescent="0.25"/>
  <cols>
    <col min="1" max="1" width="5.109375" style="10" customWidth="1"/>
    <col min="2" max="2" width="38.21875" style="10" customWidth="1"/>
    <col min="3" max="3" width="4" style="10" customWidth="1"/>
    <col min="4" max="4" width="19.33203125" style="10" customWidth="1"/>
    <col min="5" max="5" width="3.44140625" style="10" customWidth="1"/>
    <col min="6" max="6" width="21.109375" style="10" customWidth="1"/>
    <col min="7" max="9" width="8.88671875" style="10"/>
    <col min="10" max="10" width="9.109375" style="10" bestFit="1" customWidth="1"/>
    <col min="11" max="16384" width="8.88671875" style="10"/>
  </cols>
  <sheetData>
    <row r="2" spans="2:10" ht="14.4" x14ac:dyDescent="0.25">
      <c r="B2" s="50" t="s">
        <v>21</v>
      </c>
    </row>
    <row r="3" spans="2:10" ht="5.4" customHeight="1" x14ac:dyDescent="0.25">
      <c r="B3" s="9"/>
    </row>
    <row r="4" spans="2:10" x14ac:dyDescent="0.25">
      <c r="B4" s="9" t="s">
        <v>29</v>
      </c>
    </row>
    <row r="5" spans="2:10" x14ac:dyDescent="0.25">
      <c r="B5" s="9" t="s">
        <v>73</v>
      </c>
    </row>
    <row r="7" spans="2:10" ht="53.4" thickBot="1" x14ac:dyDescent="0.3">
      <c r="B7" s="12" t="s">
        <v>0</v>
      </c>
      <c r="C7" s="39"/>
      <c r="D7" s="40" t="s">
        <v>71</v>
      </c>
      <c r="F7" s="40" t="s">
        <v>72</v>
      </c>
    </row>
    <row r="8" spans="2:10" ht="37.799999999999997" x14ac:dyDescent="0.25">
      <c r="B8" s="2" t="s">
        <v>30</v>
      </c>
      <c r="C8" s="41"/>
      <c r="D8" s="42"/>
      <c r="F8" s="30"/>
    </row>
    <row r="9" spans="2:10" x14ac:dyDescent="0.25">
      <c r="B9" s="26" t="s">
        <v>2</v>
      </c>
      <c r="C9" s="43"/>
      <c r="D9" s="30">
        <v>3398</v>
      </c>
      <c r="F9" s="30">
        <v>0</v>
      </c>
    </row>
    <row r="10" spans="2:10" x14ac:dyDescent="0.25">
      <c r="B10" s="26" t="s">
        <v>48</v>
      </c>
      <c r="C10" s="43"/>
      <c r="D10" s="30">
        <v>0</v>
      </c>
      <c r="F10" s="30">
        <v>1500</v>
      </c>
    </row>
    <row r="11" spans="2:10" ht="25.2" x14ac:dyDescent="0.25">
      <c r="B11" s="26" t="s">
        <v>68</v>
      </c>
      <c r="C11" s="43"/>
      <c r="D11" s="30">
        <v>43804</v>
      </c>
      <c r="F11" s="30">
        <v>0</v>
      </c>
    </row>
    <row r="12" spans="2:10" x14ac:dyDescent="0.25">
      <c r="B12" s="26" t="s">
        <v>3</v>
      </c>
      <c r="C12" s="43"/>
      <c r="D12" s="29">
        <v>580149</v>
      </c>
      <c r="F12" s="29">
        <v>233538</v>
      </c>
    </row>
    <row r="13" spans="2:10" ht="37.799999999999997" x14ac:dyDescent="0.25">
      <c r="B13" s="27" t="s">
        <v>31</v>
      </c>
      <c r="C13" s="44"/>
      <c r="D13" s="32">
        <f>SUM(D9:D12)</f>
        <v>627351</v>
      </c>
      <c r="F13" s="32">
        <f>SUM(F9:F12)</f>
        <v>235038</v>
      </c>
      <c r="H13" s="65"/>
      <c r="J13" s="65"/>
    </row>
    <row r="14" spans="2:10" x14ac:dyDescent="0.25">
      <c r="B14" s="27" t="s">
        <v>32</v>
      </c>
      <c r="C14" s="44"/>
      <c r="D14" s="30"/>
      <c r="F14" s="30"/>
    </row>
    <row r="15" spans="2:10" x14ac:dyDescent="0.25">
      <c r="B15" s="26" t="s">
        <v>33</v>
      </c>
      <c r="C15" s="45"/>
      <c r="D15" s="29">
        <v>-180884</v>
      </c>
      <c r="F15" s="29">
        <v>-60988</v>
      </c>
    </row>
    <row r="16" spans="2:10" x14ac:dyDescent="0.25">
      <c r="B16" s="27" t="s">
        <v>34</v>
      </c>
      <c r="C16" s="44"/>
      <c r="D16" s="33">
        <f>SUM(D13:D15)</f>
        <v>446467</v>
      </c>
      <c r="F16" s="33">
        <f>SUM(F13:F15)</f>
        <v>174050</v>
      </c>
      <c r="H16" s="65"/>
      <c r="J16" s="65"/>
    </row>
    <row r="17" spans="2:10" x14ac:dyDescent="0.25">
      <c r="B17" s="26"/>
      <c r="C17" s="45"/>
      <c r="D17" s="30"/>
      <c r="F17" s="30"/>
    </row>
    <row r="18" spans="2:10" x14ac:dyDescent="0.25">
      <c r="B18" s="26" t="s">
        <v>35</v>
      </c>
      <c r="C18" s="45"/>
      <c r="D18" s="29">
        <v>-133771</v>
      </c>
      <c r="F18" s="29">
        <v>-82399</v>
      </c>
    </row>
    <row r="19" spans="2:10" ht="25.2" x14ac:dyDescent="0.25">
      <c r="B19" s="27" t="s">
        <v>40</v>
      </c>
      <c r="C19" s="44"/>
      <c r="D19" s="32">
        <f>SUM(D16:D18)</f>
        <v>312696</v>
      </c>
      <c r="F19" s="32">
        <f>SUM(F16:F18)</f>
        <v>91651</v>
      </c>
      <c r="H19" s="65"/>
      <c r="J19" s="65"/>
    </row>
    <row r="20" spans="2:10" x14ac:dyDescent="0.25">
      <c r="B20" s="26"/>
      <c r="C20" s="45"/>
      <c r="D20" s="30"/>
      <c r="F20" s="30"/>
    </row>
    <row r="21" spans="2:10" x14ac:dyDescent="0.25">
      <c r="B21" s="26" t="s">
        <v>74</v>
      </c>
      <c r="C21" s="45"/>
      <c r="D21" s="30">
        <v>-42733</v>
      </c>
      <c r="F21" s="30">
        <v>-1276</v>
      </c>
    </row>
    <row r="22" spans="2:10" x14ac:dyDescent="0.25">
      <c r="B22" s="26" t="s">
        <v>37</v>
      </c>
      <c r="C22" s="45"/>
      <c r="D22" s="30">
        <v>-34044</v>
      </c>
      <c r="F22" s="30">
        <v>-47727</v>
      </c>
    </row>
    <row r="23" spans="2:10" x14ac:dyDescent="0.25">
      <c r="B23" s="26" t="s">
        <v>38</v>
      </c>
      <c r="C23" s="45"/>
      <c r="D23" s="29">
        <v>-19471</v>
      </c>
      <c r="F23" s="29">
        <v>-23951</v>
      </c>
    </row>
    <row r="24" spans="2:10" x14ac:dyDescent="0.25">
      <c r="B24" s="2" t="s">
        <v>75</v>
      </c>
      <c r="C24" s="44"/>
      <c r="D24" s="32">
        <f>SUM(D19:D23)</f>
        <v>216448</v>
      </c>
      <c r="F24" s="32">
        <f>SUM(F19:F23)</f>
        <v>18697</v>
      </c>
      <c r="H24" s="65"/>
      <c r="J24" s="65"/>
    </row>
    <row r="25" spans="2:10" x14ac:dyDescent="0.25">
      <c r="B25" s="76" t="s">
        <v>39</v>
      </c>
      <c r="C25" s="45"/>
      <c r="D25" s="31">
        <v>-68787</v>
      </c>
      <c r="F25" s="31">
        <v>9425</v>
      </c>
    </row>
    <row r="26" spans="2:10" x14ac:dyDescent="0.25">
      <c r="B26" s="77" t="s">
        <v>76</v>
      </c>
      <c r="C26" s="44"/>
      <c r="D26" s="32">
        <f>SUM(D24:D25)</f>
        <v>147661</v>
      </c>
      <c r="F26" s="32">
        <f>SUM(F24:F25)</f>
        <v>28122</v>
      </c>
      <c r="H26" s="65"/>
      <c r="J26" s="65"/>
    </row>
    <row r="27" spans="2:10" ht="13.8" thickBot="1" x14ac:dyDescent="0.3">
      <c r="B27" s="77" t="s">
        <v>77</v>
      </c>
      <c r="C27" s="44"/>
      <c r="D27" s="34">
        <f>D26</f>
        <v>147661</v>
      </c>
      <c r="F27" s="34">
        <f>F26</f>
        <v>28122</v>
      </c>
    </row>
    <row r="28" spans="2:10" ht="13.8" thickTop="1" x14ac:dyDescent="0.25"/>
    <row r="30" spans="2:10" x14ac:dyDescent="0.25">
      <c r="B30" s="47" t="s">
        <v>23</v>
      </c>
      <c r="F30" s="48" t="s">
        <v>24</v>
      </c>
    </row>
    <row r="31" spans="2:10" x14ac:dyDescent="0.25">
      <c r="B31" s="47" t="s">
        <v>25</v>
      </c>
      <c r="F31" s="49" t="s">
        <v>26</v>
      </c>
    </row>
    <row r="32" spans="2:10" x14ac:dyDescent="0.25">
      <c r="B32" s="47" t="s">
        <v>27</v>
      </c>
      <c r="F32" s="49" t="s"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showGridLines="0" zoomScale="70" zoomScaleNormal="70" workbookViewId="0">
      <selection activeCell="D3" sqref="D3"/>
    </sheetView>
  </sheetViews>
  <sheetFormatPr defaultRowHeight="14.4" x14ac:dyDescent="0.3"/>
  <cols>
    <col min="1" max="1" width="8.88671875" style="1"/>
    <col min="2" max="2" width="39.33203125" style="1" customWidth="1"/>
    <col min="3" max="3" width="4.109375" style="1" customWidth="1"/>
    <col min="4" max="4" width="16.44140625" style="1" customWidth="1"/>
    <col min="5" max="5" width="4.5546875" style="1" customWidth="1"/>
    <col min="6" max="6" width="16.21875" style="1" customWidth="1"/>
    <col min="7" max="16384" width="8.88671875" style="1"/>
  </cols>
  <sheetData>
    <row r="1" spans="2:6" x14ac:dyDescent="0.3">
      <c r="B1" s="8" t="s">
        <v>21</v>
      </c>
    </row>
    <row r="2" spans="2:6" x14ac:dyDescent="0.3">
      <c r="B2" s="25"/>
    </row>
    <row r="3" spans="2:6" x14ac:dyDescent="0.3">
      <c r="B3" s="8" t="s">
        <v>41</v>
      </c>
    </row>
    <row r="4" spans="2:6" x14ac:dyDescent="0.3">
      <c r="B4" s="8" t="s">
        <v>73</v>
      </c>
    </row>
    <row r="5" spans="2:6" x14ac:dyDescent="0.3">
      <c r="B5" s="67" t="s">
        <v>0</v>
      </c>
      <c r="C5" s="68"/>
      <c r="D5" s="35"/>
      <c r="E5" s="69"/>
      <c r="F5" s="70" t="s">
        <v>79</v>
      </c>
    </row>
    <row r="6" spans="2:6" ht="50.4" x14ac:dyDescent="0.3">
      <c r="B6" s="67"/>
      <c r="C6" s="68"/>
      <c r="D6" s="38" t="s">
        <v>78</v>
      </c>
      <c r="E6" s="69"/>
      <c r="F6" s="71"/>
    </row>
    <row r="7" spans="2:6" ht="25.2" x14ac:dyDescent="0.3">
      <c r="B7" s="2" t="s">
        <v>42</v>
      </c>
      <c r="C7" s="3"/>
      <c r="D7" s="4"/>
      <c r="E7" s="4"/>
      <c r="F7" s="4"/>
    </row>
    <row r="8" spans="2:6" x14ac:dyDescent="0.3">
      <c r="B8" s="26" t="s">
        <v>43</v>
      </c>
      <c r="C8" s="3"/>
      <c r="D8" s="56">
        <v>481289</v>
      </c>
      <c r="E8" s="4"/>
      <c r="F8" s="56">
        <v>223545</v>
      </c>
    </row>
    <row r="9" spans="2:6" x14ac:dyDescent="0.3">
      <c r="B9" s="26" t="s">
        <v>44</v>
      </c>
      <c r="C9" s="3"/>
      <c r="D9" s="56">
        <v>-11213</v>
      </c>
      <c r="E9" s="4"/>
      <c r="F9" s="56">
        <v>-17001</v>
      </c>
    </row>
    <row r="10" spans="2:6" x14ac:dyDescent="0.3">
      <c r="B10" s="26" t="s">
        <v>45</v>
      </c>
      <c r="C10" s="3"/>
      <c r="D10" s="56">
        <v>-33163</v>
      </c>
      <c r="E10" s="4"/>
      <c r="F10" s="56">
        <v>-44384</v>
      </c>
    </row>
    <row r="11" spans="2:6" ht="25.2" x14ac:dyDescent="0.3">
      <c r="B11" s="26" t="s">
        <v>46</v>
      </c>
      <c r="C11" s="3"/>
      <c r="D11" s="56">
        <v>-12024</v>
      </c>
      <c r="E11" s="4"/>
      <c r="F11" s="56">
        <v>-37197</v>
      </c>
    </row>
    <row r="12" spans="2:6" s="37" customFormat="1" x14ac:dyDescent="0.3">
      <c r="B12" s="26" t="s">
        <v>36</v>
      </c>
      <c r="C12" s="3"/>
      <c r="D12" s="56">
        <v>0</v>
      </c>
      <c r="E12" s="4"/>
      <c r="F12" s="56">
        <v>8149</v>
      </c>
    </row>
    <row r="13" spans="2:6" ht="25.2" x14ac:dyDescent="0.3">
      <c r="B13" s="36" t="s">
        <v>47</v>
      </c>
      <c r="C13" s="3"/>
      <c r="D13" s="56"/>
      <c r="E13" s="4"/>
      <c r="F13" s="56"/>
    </row>
    <row r="14" spans="2:6" s="37" customFormat="1" ht="25.2" x14ac:dyDescent="0.3">
      <c r="B14" s="26" t="s">
        <v>80</v>
      </c>
      <c r="C14" s="3"/>
      <c r="D14" s="56">
        <v>-2507421</v>
      </c>
      <c r="E14" s="4"/>
      <c r="F14" s="56">
        <v>0</v>
      </c>
    </row>
    <row r="15" spans="2:6" x14ac:dyDescent="0.3">
      <c r="B15" s="26" t="s">
        <v>48</v>
      </c>
      <c r="C15" s="3"/>
      <c r="D15" s="56">
        <v>0</v>
      </c>
      <c r="E15" s="4"/>
      <c r="F15" s="56">
        <v>-11300</v>
      </c>
    </row>
    <row r="16" spans="2:6" x14ac:dyDescent="0.3">
      <c r="B16" s="26" t="s">
        <v>49</v>
      </c>
      <c r="C16" s="3"/>
      <c r="D16" s="56">
        <v>-3381353</v>
      </c>
      <c r="E16" s="4"/>
      <c r="F16" s="56">
        <v>-2073289</v>
      </c>
    </row>
    <row r="17" spans="2:7" x14ac:dyDescent="0.3">
      <c r="B17" s="26" t="s">
        <v>6</v>
      </c>
      <c r="C17" s="3"/>
      <c r="D17" s="56">
        <v>-3476</v>
      </c>
      <c r="E17" s="4"/>
      <c r="F17" s="56">
        <v>0</v>
      </c>
    </row>
    <row r="18" spans="2:7" ht="25.2" x14ac:dyDescent="0.3">
      <c r="B18" s="36" t="s">
        <v>81</v>
      </c>
      <c r="C18" s="3"/>
      <c r="D18" s="56"/>
      <c r="E18" s="4"/>
      <c r="F18" s="56"/>
    </row>
    <row r="19" spans="2:7" x14ac:dyDescent="0.3">
      <c r="B19" s="26" t="s">
        <v>14</v>
      </c>
      <c r="C19" s="3"/>
      <c r="D19" s="56">
        <v>26203</v>
      </c>
      <c r="E19" s="4"/>
      <c r="F19" s="56">
        <v>0</v>
      </c>
    </row>
    <row r="20" spans="2:7" x14ac:dyDescent="0.3">
      <c r="B20" s="26" t="s">
        <v>50</v>
      </c>
      <c r="C20" s="3"/>
      <c r="D20" s="57">
        <v>0</v>
      </c>
      <c r="E20" s="4"/>
      <c r="F20" s="57">
        <v>-18000</v>
      </c>
    </row>
    <row r="21" spans="2:7" ht="50.4" x14ac:dyDescent="0.3">
      <c r="B21" s="27" t="s">
        <v>82</v>
      </c>
      <c r="C21" s="3"/>
      <c r="D21" s="58">
        <f>SUM(D8:D20)</f>
        <v>-5441158</v>
      </c>
      <c r="F21" s="58">
        <f>SUM(F8:F20)</f>
        <v>-1969477</v>
      </c>
    </row>
    <row r="22" spans="2:7" x14ac:dyDescent="0.3">
      <c r="B22" s="26" t="s">
        <v>51</v>
      </c>
      <c r="C22" s="28"/>
      <c r="D22" s="79">
        <v>-44299</v>
      </c>
      <c r="E22" s="4"/>
      <c r="F22" s="79">
        <v>0</v>
      </c>
    </row>
    <row r="23" spans="2:7" ht="25.2" x14ac:dyDescent="0.3">
      <c r="B23" s="27" t="s">
        <v>83</v>
      </c>
      <c r="C23" s="3"/>
      <c r="D23" s="59">
        <f>SUM(D21:D22)</f>
        <v>-5485457</v>
      </c>
      <c r="E23" s="63"/>
      <c r="F23" s="59">
        <f>SUM(F21:F22)</f>
        <v>-1969477</v>
      </c>
      <c r="G23" s="63"/>
    </row>
    <row r="24" spans="2:7" x14ac:dyDescent="0.3">
      <c r="B24" s="27"/>
      <c r="C24" s="3"/>
      <c r="D24" s="56"/>
      <c r="E24" s="4"/>
      <c r="F24" s="56"/>
    </row>
    <row r="25" spans="2:7" ht="25.2" x14ac:dyDescent="0.3">
      <c r="B25" s="2" t="s">
        <v>52</v>
      </c>
      <c r="C25" s="3"/>
      <c r="D25" s="56"/>
      <c r="E25" s="4"/>
      <c r="F25" s="56"/>
    </row>
    <row r="26" spans="2:7" ht="25.2" x14ac:dyDescent="0.3">
      <c r="B26" s="26" t="s">
        <v>53</v>
      </c>
      <c r="C26" s="3"/>
      <c r="D26" s="57">
        <v>-302</v>
      </c>
      <c r="E26" s="4"/>
      <c r="F26" s="57">
        <v>-1176</v>
      </c>
    </row>
    <row r="27" spans="2:7" ht="25.2" x14ac:dyDescent="0.3">
      <c r="B27" s="27" t="s">
        <v>54</v>
      </c>
      <c r="C27" s="3"/>
      <c r="D27" s="58">
        <f>SUM(D26)</f>
        <v>-302</v>
      </c>
      <c r="E27" s="63"/>
      <c r="F27" s="58">
        <f>SUM(F26)</f>
        <v>-1176</v>
      </c>
      <c r="G27" s="63"/>
    </row>
    <row r="28" spans="2:7" x14ac:dyDescent="0.3">
      <c r="B28" s="5"/>
      <c r="C28" s="3"/>
      <c r="D28" s="56"/>
      <c r="E28" s="4"/>
      <c r="F28" s="56"/>
    </row>
    <row r="29" spans="2:7" ht="25.2" x14ac:dyDescent="0.3">
      <c r="B29" s="2" t="s">
        <v>55</v>
      </c>
      <c r="C29" s="3"/>
      <c r="D29" s="56"/>
      <c r="E29" s="4"/>
      <c r="F29" s="56"/>
    </row>
    <row r="30" spans="2:7" x14ac:dyDescent="0.3">
      <c r="B30" s="26" t="s">
        <v>56</v>
      </c>
      <c r="C30" s="3"/>
      <c r="D30" s="56">
        <v>2480000</v>
      </c>
      <c r="E30" s="4"/>
      <c r="F30" s="56">
        <v>945594</v>
      </c>
    </row>
    <row r="31" spans="2:7" s="37" customFormat="1" x14ac:dyDescent="0.3">
      <c r="B31" s="26" t="s">
        <v>84</v>
      </c>
      <c r="C31" s="3"/>
      <c r="D31" s="56">
        <v>-220000</v>
      </c>
      <c r="E31" s="4"/>
      <c r="F31" s="56">
        <v>0</v>
      </c>
    </row>
    <row r="32" spans="2:7" x14ac:dyDescent="0.3">
      <c r="B32" s="5" t="s">
        <v>57</v>
      </c>
      <c r="C32" s="3"/>
      <c r="D32" s="57">
        <v>3220000</v>
      </c>
      <c r="E32" s="4"/>
      <c r="F32" s="57">
        <v>1000000</v>
      </c>
    </row>
    <row r="33" spans="2:7" ht="25.2" x14ac:dyDescent="0.3">
      <c r="B33" s="27" t="s">
        <v>58</v>
      </c>
      <c r="C33" s="3"/>
      <c r="D33" s="58">
        <f>SUM(D30:D32)</f>
        <v>5480000</v>
      </c>
      <c r="E33" s="63"/>
      <c r="F33" s="58">
        <f>SUM(F30:F32)</f>
        <v>1945594</v>
      </c>
      <c r="G33" s="63"/>
    </row>
    <row r="34" spans="2:7" ht="25.2" x14ac:dyDescent="0.3">
      <c r="B34" s="27" t="s">
        <v>85</v>
      </c>
      <c r="C34" s="3"/>
      <c r="D34" s="60">
        <v>-5759</v>
      </c>
      <c r="E34" s="64"/>
      <c r="F34" s="60">
        <f>F33+F27+F23</f>
        <v>-25059</v>
      </c>
      <c r="G34" s="64"/>
    </row>
    <row r="35" spans="2:7" ht="25.2" x14ac:dyDescent="0.3">
      <c r="B35" s="26" t="s">
        <v>59</v>
      </c>
      <c r="C35" s="28"/>
      <c r="D35" s="57">
        <v>76088</v>
      </c>
      <c r="E35" s="64">
        <f>ОФП!E9-D35</f>
        <v>0</v>
      </c>
      <c r="F35" s="57">
        <v>25998</v>
      </c>
    </row>
    <row r="36" spans="2:7" ht="25.8" thickBot="1" x14ac:dyDescent="0.35">
      <c r="B36" s="27" t="s">
        <v>60</v>
      </c>
      <c r="C36" s="3"/>
      <c r="D36" s="61">
        <f>SUM(D34:D35)</f>
        <v>70329</v>
      </c>
      <c r="E36" s="64">
        <f>ОФП!C9-D36</f>
        <v>0</v>
      </c>
      <c r="F36" s="61">
        <f>SUM(F34:F35)</f>
        <v>939</v>
      </c>
      <c r="G36" s="64"/>
    </row>
    <row r="37" spans="2:7" ht="15" thickTop="1" x14ac:dyDescent="0.3">
      <c r="F37" s="56"/>
    </row>
    <row r="38" spans="2:7" x14ac:dyDescent="0.3">
      <c r="F38" s="56"/>
    </row>
    <row r="39" spans="2:7" x14ac:dyDescent="0.3">
      <c r="B39" s="62" t="s">
        <v>23</v>
      </c>
      <c r="F39" s="6" t="s">
        <v>24</v>
      </c>
    </row>
    <row r="40" spans="2:7" x14ac:dyDescent="0.3">
      <c r="B40" s="62" t="s">
        <v>25</v>
      </c>
      <c r="F40" s="7" t="s">
        <v>26</v>
      </c>
    </row>
    <row r="41" spans="2:7" x14ac:dyDescent="0.3">
      <c r="B41" s="62" t="s">
        <v>27</v>
      </c>
      <c r="F41" s="7" t="s">
        <v>28</v>
      </c>
    </row>
  </sheetData>
  <mergeCells count="4">
    <mergeCell ref="B5:B6"/>
    <mergeCell ref="C5:C6"/>
    <mergeCell ref="E5:E6"/>
    <mergeCell ref="F5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showGridLines="0" zoomScale="70" zoomScaleNormal="70" workbookViewId="0">
      <selection activeCell="B26" sqref="B26"/>
    </sheetView>
  </sheetViews>
  <sheetFormatPr defaultRowHeight="13.2" x14ac:dyDescent="0.25"/>
  <cols>
    <col min="1" max="1" width="8.88671875" style="10"/>
    <col min="2" max="2" width="40.33203125" style="10" customWidth="1"/>
    <col min="3" max="4" width="20" style="10" customWidth="1"/>
    <col min="5" max="5" width="22.5546875" style="10" customWidth="1"/>
    <col min="6" max="6" width="20" style="10" customWidth="1"/>
    <col min="7" max="16384" width="8.88671875" style="10"/>
  </cols>
  <sheetData>
    <row r="2" spans="2:8" ht="14.4" x14ac:dyDescent="0.25">
      <c r="B2" s="50" t="s">
        <v>21</v>
      </c>
    </row>
    <row r="3" spans="2:8" x14ac:dyDescent="0.25">
      <c r="B3" s="9"/>
    </row>
    <row r="4" spans="2:8" x14ac:dyDescent="0.25">
      <c r="B4" s="9" t="s">
        <v>86</v>
      </c>
    </row>
    <row r="7" spans="2:8" ht="42" customHeight="1" x14ac:dyDescent="0.25">
      <c r="B7" s="12" t="s">
        <v>0</v>
      </c>
      <c r="C7" s="54" t="s">
        <v>17</v>
      </c>
      <c r="D7" s="54" t="s">
        <v>61</v>
      </c>
      <c r="E7" s="54" t="s">
        <v>90</v>
      </c>
      <c r="F7" s="54" t="s">
        <v>62</v>
      </c>
    </row>
    <row r="8" spans="2:8" x14ac:dyDescent="0.25">
      <c r="B8" s="39"/>
      <c r="C8" s="39"/>
      <c r="D8" s="46"/>
      <c r="E8" s="15"/>
      <c r="F8" s="55"/>
    </row>
    <row r="9" spans="2:8" x14ac:dyDescent="0.25">
      <c r="B9" s="5" t="s">
        <v>63</v>
      </c>
      <c r="C9" s="56">
        <v>581000</v>
      </c>
      <c r="D9" s="56">
        <v>-41444</v>
      </c>
      <c r="E9" s="56">
        <v>-93080</v>
      </c>
      <c r="F9" s="56">
        <v>446476</v>
      </c>
      <c r="G9" s="65">
        <f>SUM(C9+D9+E9)-F9</f>
        <v>0</v>
      </c>
    </row>
    <row r="10" spans="2:8" x14ac:dyDescent="0.25">
      <c r="B10" s="5" t="s">
        <v>87</v>
      </c>
      <c r="C10" s="56">
        <v>0</v>
      </c>
      <c r="D10" s="56">
        <v>0</v>
      </c>
      <c r="E10" s="56">
        <v>28122</v>
      </c>
      <c r="F10" s="56">
        <v>28122</v>
      </c>
      <c r="G10" s="65">
        <f t="shared" ref="G10:G21" si="0">SUM(C10+D10+E10)-F10</f>
        <v>0</v>
      </c>
      <c r="H10" s="65">
        <f>ОПиУ!F27-F10</f>
        <v>0</v>
      </c>
    </row>
    <row r="11" spans="2:8" x14ac:dyDescent="0.25">
      <c r="B11" s="2" t="s">
        <v>64</v>
      </c>
      <c r="C11" s="56"/>
      <c r="D11" s="56"/>
      <c r="E11" s="56"/>
      <c r="F11" s="56"/>
      <c r="G11" s="65">
        <f t="shared" si="0"/>
        <v>0</v>
      </c>
    </row>
    <row r="12" spans="2:8" ht="25.2" x14ac:dyDescent="0.25">
      <c r="B12" s="5" t="s">
        <v>89</v>
      </c>
      <c r="C12" s="56">
        <v>0</v>
      </c>
      <c r="D12" s="56">
        <v>0</v>
      </c>
      <c r="E12" s="56">
        <v>221047</v>
      </c>
      <c r="F12" s="56">
        <v>221047</v>
      </c>
      <c r="G12" s="65">
        <f t="shared" si="0"/>
        <v>0</v>
      </c>
    </row>
    <row r="13" spans="2:8" x14ac:dyDescent="0.25">
      <c r="B13" s="5" t="s">
        <v>65</v>
      </c>
      <c r="C13" s="56">
        <v>904150</v>
      </c>
      <c r="D13" s="56">
        <v>41444</v>
      </c>
      <c r="E13" s="56">
        <v>0</v>
      </c>
      <c r="F13" s="56">
        <v>945594</v>
      </c>
      <c r="G13" s="65">
        <f t="shared" si="0"/>
        <v>0</v>
      </c>
    </row>
    <row r="14" spans="2:8" s="47" customFormat="1" ht="13.8" thickBot="1" x14ac:dyDescent="0.3">
      <c r="B14" s="2" t="s">
        <v>88</v>
      </c>
      <c r="C14" s="61">
        <f t="shared" ref="C14:D14" si="1">SUM(C9:C13)</f>
        <v>1485150</v>
      </c>
      <c r="D14" s="61">
        <f t="shared" si="1"/>
        <v>0</v>
      </c>
      <c r="E14" s="61">
        <f>SUM(E9:E13)</f>
        <v>156089</v>
      </c>
      <c r="F14" s="61">
        <f>SUM(F9:F13)</f>
        <v>1641239</v>
      </c>
      <c r="G14" s="65">
        <f t="shared" si="0"/>
        <v>0</v>
      </c>
    </row>
    <row r="15" spans="2:8" ht="13.8" thickTop="1" x14ac:dyDescent="0.25">
      <c r="B15" s="16"/>
      <c r="C15" s="78"/>
      <c r="D15" s="13"/>
      <c r="E15" s="17"/>
      <c r="F15" s="15"/>
    </row>
    <row r="16" spans="2:8" x14ac:dyDescent="0.25">
      <c r="B16" s="5" t="s">
        <v>66</v>
      </c>
      <c r="C16" s="30">
        <v>1485150</v>
      </c>
      <c r="D16" s="30">
        <v>0</v>
      </c>
      <c r="E16" s="30">
        <v>201151</v>
      </c>
      <c r="F16" s="30">
        <v>1686301</v>
      </c>
      <c r="G16" s="65">
        <f t="shared" si="0"/>
        <v>0</v>
      </c>
    </row>
    <row r="17" spans="2:8" x14ac:dyDescent="0.25">
      <c r="B17" s="5" t="s">
        <v>87</v>
      </c>
      <c r="C17" s="30">
        <v>0</v>
      </c>
      <c r="D17" s="30">
        <v>0</v>
      </c>
      <c r="E17" s="30">
        <v>147661</v>
      </c>
      <c r="F17" s="30">
        <v>147661</v>
      </c>
      <c r="G17" s="65">
        <f t="shared" si="0"/>
        <v>0</v>
      </c>
      <c r="H17" s="65">
        <f>ОПиУ!D27-F17</f>
        <v>0</v>
      </c>
    </row>
    <row r="18" spans="2:8" x14ac:dyDescent="0.25">
      <c r="B18" s="2" t="s">
        <v>64</v>
      </c>
      <c r="C18" s="30"/>
      <c r="D18" s="30"/>
      <c r="E18" s="30"/>
      <c r="F18" s="30"/>
      <c r="G18" s="65">
        <f t="shared" si="0"/>
        <v>0</v>
      </c>
    </row>
    <row r="19" spans="2:8" ht="25.2" x14ac:dyDescent="0.25">
      <c r="B19" s="5" t="s">
        <v>91</v>
      </c>
      <c r="C19" s="30">
        <v>0</v>
      </c>
      <c r="D19" s="30">
        <v>0</v>
      </c>
      <c r="E19" s="30">
        <v>152457</v>
      </c>
      <c r="F19" s="30">
        <v>152457</v>
      </c>
      <c r="G19" s="65">
        <f t="shared" si="0"/>
        <v>0</v>
      </c>
    </row>
    <row r="20" spans="2:8" x14ac:dyDescent="0.25">
      <c r="B20" s="5" t="s">
        <v>65</v>
      </c>
      <c r="C20" s="30">
        <v>2480000</v>
      </c>
      <c r="D20" s="30"/>
      <c r="E20" s="30">
        <v>0</v>
      </c>
      <c r="F20" s="30">
        <v>2480000</v>
      </c>
      <c r="G20" s="65">
        <f t="shared" si="0"/>
        <v>0</v>
      </c>
    </row>
    <row r="21" spans="2:8" ht="13.8" thickBot="1" x14ac:dyDescent="0.3">
      <c r="B21" s="2" t="s">
        <v>88</v>
      </c>
      <c r="C21" s="61">
        <f>SUM(C16:C20)</f>
        <v>3965150</v>
      </c>
      <c r="D21" s="61">
        <f>SUM(D16:D20)</f>
        <v>0</v>
      </c>
      <c r="E21" s="61">
        <f>SUM(E16:E20)</f>
        <v>501269</v>
      </c>
      <c r="F21" s="61">
        <f>SUM(F16:F20)</f>
        <v>4466419</v>
      </c>
      <c r="G21" s="65">
        <f t="shared" si="0"/>
        <v>0</v>
      </c>
    </row>
    <row r="22" spans="2:8" ht="13.8" thickTop="1" x14ac:dyDescent="0.25">
      <c r="C22" s="65">
        <f>C21-ОФП!C27</f>
        <v>0</v>
      </c>
      <c r="E22" s="65">
        <f>ОФП!C28-E21</f>
        <v>0</v>
      </c>
      <c r="F22" s="65">
        <f>ОФП!C29-F21</f>
        <v>0</v>
      </c>
    </row>
    <row r="24" spans="2:8" customFormat="1" ht="14.4" x14ac:dyDescent="0.3">
      <c r="B24" s="19" t="s">
        <v>23</v>
      </c>
      <c r="F24" s="20" t="s">
        <v>24</v>
      </c>
    </row>
    <row r="25" spans="2:8" customFormat="1" ht="14.4" x14ac:dyDescent="0.3">
      <c r="B25" s="19" t="s">
        <v>25</v>
      </c>
      <c r="F25" s="21" t="s">
        <v>26</v>
      </c>
    </row>
    <row r="26" spans="2:8" customFormat="1" ht="14.4" x14ac:dyDescent="0.3">
      <c r="B26" s="19" t="s">
        <v>27</v>
      </c>
      <c r="F26" s="2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ОПиУ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2024-08-05T13:09:06Z</dcterms:created>
  <dcterms:modified xsi:type="dcterms:W3CDTF">2024-11-14T08:58:47Z</dcterms:modified>
</cp:coreProperties>
</file>