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'1'!$A$20</definedName>
    <definedName name="_xlnm.Print_Titles" localSheetId="3">'4'!$4:$8</definedName>
    <definedName name="_xlnm.Print_Area" localSheetId="0">'1'!$A$1:$D$64</definedName>
    <definedName name="_xlnm.Print_Area" localSheetId="1">'2'!$A$1:$D$34</definedName>
    <definedName name="_xlnm.Print_Area" localSheetId="2">'3'!$A$1:$E$27</definedName>
    <definedName name="_xlnm.Print_Area" localSheetId="3">'4'!$A$1:$D$69</definedName>
  </definedNames>
  <calcPr fullCalcOnLoad="1"/>
</workbook>
</file>

<file path=xl/sharedStrings.xml><?xml version="1.0" encoding="utf-8"?>
<sst xmlns="http://schemas.openxmlformats.org/spreadsheetml/2006/main" count="194" uniqueCount="135">
  <si>
    <t xml:space="preserve">КОНСОЛИДИРОВАННЫЙ ОТЧЕТ О ФИНАНСОВОМ ПОЛОЖЕНИИ </t>
  </si>
  <si>
    <t>в тысячах тенге</t>
  </si>
  <si>
    <t>АКТИВЫ</t>
  </si>
  <si>
    <t>Долгосрочные 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</si>
  <si>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</si>
  <si>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</si>
  <si>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</si>
  <si>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</si>
  <si>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</si>
  <si>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Прочие долгосрочные активы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</si>
  <si>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</si>
  <si>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</si>
  <si>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</si>
  <si>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Торговая дебиторская задолженность</t>
  </si>
  <si>
    <t xml:space="preserve">Займ предоставленный 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</si>
  <si>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</si>
  <si>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</si>
  <si>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</si>
  <si>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</si>
  <si>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</si>
  <si>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</si>
  <si>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</si>
  <si>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</si>
  <si>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</si>
  <si>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</si>
  <si>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Обязательство по отсроченному налогу</t>
  </si>
  <si>
    <t xml:space="preserve">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</si>
  <si>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</si>
  <si>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</si>
  <si>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</si>
  <si>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</si>
  <si>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Авансы полученные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</si>
  <si>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</si>
  <si>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</si>
  <si>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</si>
  <si>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</si>
  <si>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</si>
  <si>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</si>
  <si>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</si>
  <si>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</rPr>
      <t xml:space="preserve"> ОТЧЕТ О СОВОКУПНОМ ДОХОДЕ</t>
    </r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</si>
  <si>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</si>
  <si>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</si>
  <si>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</si>
  <si>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</si>
  <si>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</si>
  <si>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</si>
  <si>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</si>
  <si>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</si>
  <si>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Чистый (убыток) / прибыль за год</t>
  </si>
  <si>
    <t>Итого совокупный (убыток) / доход за год</t>
  </si>
  <si>
    <t xml:space="preserve">Акционерный </t>
  </si>
  <si>
    <t>капитал</t>
  </si>
  <si>
    <t>Нераспре-делённая</t>
  </si>
  <si>
    <t>прибыль</t>
  </si>
  <si>
    <t>Итого собственный капитал</t>
  </si>
  <si>
    <t>Чистая прибыль за год</t>
  </si>
  <si>
    <t>Итого совокупный доход за год</t>
  </si>
  <si>
    <t>Чистый убыток за год</t>
  </si>
  <si>
    <t>Итого совокупный убыток за год</t>
  </si>
  <si>
    <t>Денежные потоки от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</si>
  <si>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</si>
  <si>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</si>
  <si>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</si>
  <si>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</si>
  <si>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</si>
  <si>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</si>
  <si>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</si>
  <si>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</si>
  <si>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</si>
  <si>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</si>
  <si>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</si>
  <si>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</si>
  <si>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</si>
  <si>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Налог на сверхприбыль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</si>
  <si>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</si>
  <si>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</si>
  <si>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</si>
  <si>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</si>
  <si>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>Приобретение основных средств</t>
  </si>
  <si>
    <t>Затраты на незавершённое строительство</t>
  </si>
  <si>
    <t>Приобретение нематериальных активов</t>
  </si>
  <si>
    <t>Приобретение разведочных и оценочных активов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</si>
  <si>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</si>
  <si>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</si>
  <si>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</si>
  <si>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Выплата вознаграждений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</si>
  <si>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</si>
  <si>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</si>
  <si>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</si>
  <si>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</si>
  <si>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</si>
  <si>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</si>
  <si>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</si>
  <si>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</si>
  <si>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</si>
  <si>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Генеральный директор</t>
  </si>
  <si>
    <t>__________________</t>
  </si>
  <si>
    <t>Прибыль/(убыток) до налогообложения</t>
  </si>
  <si>
    <t xml:space="preserve"> </t>
  </si>
  <si>
    <t>26, 27, 28, 31</t>
  </si>
  <si>
    <t>Отрицательная/(полождительная) курсовая разница, нетто</t>
  </si>
  <si>
    <t>Резерв на обесценение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</si>
  <si>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</si>
  <si>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в авансах полученных</t>
  </si>
  <si>
    <t>Поступления по займам</t>
  </si>
  <si>
    <t>Погашение займов</t>
  </si>
  <si>
    <t>Накопленный убыток</t>
  </si>
  <si>
    <t>Подоходный налог к уплате</t>
  </si>
  <si>
    <t>Положительная/(отрицательная) курсовая разница, нетто</t>
  </si>
  <si>
    <t>Прочие доходы/(расходы), нетто</t>
  </si>
  <si>
    <t>Базовая прибыль/(убыток) на акцию</t>
  </si>
  <si>
    <t xml:space="preserve">Консолидированная финансовая отчетность АО "Матен Петролеум", 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</si>
  <si>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</si>
  <si>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</si>
  <si>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</si>
  <si>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</si>
  <si>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</si>
  <si>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 xml:space="preserve">На 1 января 2018года </t>
  </si>
  <si>
    <t xml:space="preserve">На 1 января 2019 года </t>
  </si>
  <si>
    <t xml:space="preserve">Долгосрочные авансы выданные </t>
  </si>
  <si>
    <t>За 1 полугодие, закончившееся</t>
  </si>
  <si>
    <r>
      <t xml:space="preserve">30 июня  </t>
    </r>
    <r>
      <rPr>
        <b/>
        <sz val="9"/>
        <color indexed="8"/>
        <rFont val="Arial"/>
        <family val="2"/>
      </rPr>
      <t>2019</t>
    </r>
  </si>
  <si>
    <t>30 июня 2018 года</t>
  </si>
  <si>
    <t>31 декабря 2018 года</t>
  </si>
  <si>
    <t>В тысячах тенге</t>
  </si>
  <si>
    <t>Предоставление займов</t>
  </si>
  <si>
    <t>-</t>
  </si>
  <si>
    <t>На 30 сентября 2019 года</t>
  </si>
  <si>
    <t>30 сентября 2019 года</t>
  </si>
  <si>
    <t>За 9 месяцев, закончившихся</t>
  </si>
  <si>
    <r>
      <t xml:space="preserve">30 сентября  </t>
    </r>
    <r>
      <rPr>
        <b/>
        <sz val="9"/>
        <color indexed="8"/>
        <rFont val="Arial"/>
        <family val="2"/>
      </rPr>
      <t>2019 года</t>
    </r>
  </si>
  <si>
    <t>За 9 месяцев, закончившихся 30 сентября 2019 года</t>
  </si>
  <si>
    <r>
      <t xml:space="preserve">30 сентября  </t>
    </r>
    <r>
      <rPr>
        <b/>
        <sz val="9"/>
        <color indexed="8"/>
        <rFont val="Arial"/>
        <family val="2"/>
      </rPr>
      <t>2018 года</t>
    </r>
  </si>
  <si>
    <t xml:space="preserve">На 30 сентября 2018 года </t>
  </si>
  <si>
    <t>Погашение займов выданных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</si>
</sst>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Arial"/>
      <family val="2"/>
    </font>
    <font>
      <b/>
      <sz val="10"/>
      <color theme="0" tint="-0.4999699890613556"/>
      <name val="Times New Roman"/>
      <family val="1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6" fontId="47" fillId="0" borderId="0" xfId="59" applyNumberFormat="1" applyFont="1" applyAlignment="1">
      <alignment vertical="center" wrapText="1"/>
    </xf>
    <xf numFmtId="166" fontId="48" fillId="0" borderId="0" xfId="59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66" fontId="47" fillId="0" borderId="0" xfId="59" applyNumberFormat="1" applyFont="1" applyAlignment="1">
      <alignment horizontal="right" vertical="center" wrapText="1"/>
    </xf>
    <xf numFmtId="166" fontId="53" fillId="0" borderId="0" xfId="59" applyNumberFormat="1" applyFont="1" applyAlignment="1">
      <alignment vertical="center" wrapText="1"/>
    </xf>
    <xf numFmtId="166" fontId="52" fillId="0" borderId="10" xfId="59" applyNumberFormat="1" applyFont="1" applyBorder="1" applyAlignment="1">
      <alignment vertical="center" wrapText="1"/>
    </xf>
    <xf numFmtId="166" fontId="52" fillId="0" borderId="0" xfId="59" applyNumberFormat="1" applyFont="1" applyAlignment="1">
      <alignment vertical="center" wrapText="1"/>
    </xf>
    <xf numFmtId="0" fontId="0" fillId="0" borderId="0" xfId="0" applyBorder="1" applyAlignment="1">
      <alignment/>
    </xf>
    <xf numFmtId="166" fontId="0" fillId="0" borderId="0" xfId="59" applyNumberFormat="1" applyFont="1" applyAlignment="1">
      <alignment/>
    </xf>
    <xf numFmtId="166" fontId="47" fillId="0" borderId="12" xfId="59" applyNumberFormat="1" applyFont="1" applyFill="1" applyBorder="1" applyAlignment="1">
      <alignment vertical="center" wrapText="1"/>
    </xf>
    <xf numFmtId="166" fontId="52" fillId="0" borderId="0" xfId="59" applyNumberFormat="1" applyFont="1" applyAlignment="1">
      <alignment horizontal="right" vertical="center" wrapText="1"/>
    </xf>
    <xf numFmtId="166" fontId="52" fillId="0" borderId="10" xfId="59" applyNumberFormat="1" applyFont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166" fontId="0" fillId="0" borderId="0" xfId="59" applyNumberFormat="1" applyFont="1" applyAlignment="1">
      <alignment horizontal="right"/>
    </xf>
    <xf numFmtId="166" fontId="47" fillId="0" borderId="10" xfId="59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/>
    </xf>
    <xf numFmtId="166" fontId="0" fillId="0" borderId="0" xfId="59" applyNumberFormat="1" applyFont="1" applyFill="1" applyAlignment="1">
      <alignment/>
    </xf>
    <xf numFmtId="166" fontId="0" fillId="0" borderId="0" xfId="59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166" fontId="47" fillId="0" borderId="0" xfId="59" applyNumberFormat="1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166" fontId="48" fillId="0" borderId="0" xfId="59" applyNumberFormat="1" applyFont="1" applyFill="1" applyAlignment="1">
      <alignment vertical="center" wrapText="1"/>
    </xf>
    <xf numFmtId="166" fontId="48" fillId="0" borderId="11" xfId="59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166" fontId="51" fillId="0" borderId="0" xfId="59" applyNumberFormat="1" applyFont="1" applyFill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5" fontId="48" fillId="0" borderId="0" xfId="59" applyFont="1" applyAlignment="1">
      <alignment horizontal="left" vertical="center" wrapText="1"/>
    </xf>
    <xf numFmtId="165" fontId="47" fillId="0" borderId="0" xfId="59" applyFont="1" applyAlignment="1">
      <alignment horizontal="left" vertic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48" fillId="0" borderId="0" xfId="59" applyNumberFormat="1" applyFont="1" applyAlignment="1">
      <alignment horizontal="left" vertical="center" wrapText="1"/>
    </xf>
    <xf numFmtId="166" fontId="48" fillId="0" borderId="0" xfId="59" applyNumberFormat="1" applyFont="1" applyAlignment="1">
      <alignment horizontal="center" vertical="center" wrapText="1"/>
    </xf>
    <xf numFmtId="166" fontId="47" fillId="0" borderId="10" xfId="59" applyNumberFormat="1" applyFont="1" applyBorder="1" applyAlignment="1">
      <alignment horizontal="center" vertical="center" wrapText="1"/>
    </xf>
    <xf numFmtId="166" fontId="47" fillId="0" borderId="0" xfId="59" applyNumberFormat="1" applyFont="1" applyAlignment="1">
      <alignment horizontal="left" vertical="center" wrapText="1"/>
    </xf>
    <xf numFmtId="166" fontId="47" fillId="0" borderId="0" xfId="59" applyNumberFormat="1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166" fontId="48" fillId="0" borderId="0" xfId="59" applyNumberFormat="1" applyFont="1" applyBorder="1" applyAlignment="1">
      <alignment horizontal="left" vertical="center" wrapText="1"/>
    </xf>
    <xf numFmtId="166" fontId="48" fillId="0" borderId="0" xfId="59" applyNumberFormat="1" applyFont="1" applyBorder="1" applyAlignment="1">
      <alignment horizontal="center" vertical="center" wrapText="1"/>
    </xf>
    <xf numFmtId="166" fontId="47" fillId="0" borderId="0" xfId="59" applyNumberFormat="1" applyFont="1" applyBorder="1" applyAlignment="1">
      <alignment horizontal="left" vertical="center" wrapText="1"/>
    </xf>
    <xf numFmtId="166" fontId="47" fillId="0" borderId="0" xfId="59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7" fillId="0" borderId="0" xfId="59" applyNumberFormat="1" applyFont="1" applyBorder="1" applyAlignment="1">
      <alignment horizontal="justify" vertical="center" wrapText="1"/>
    </xf>
    <xf numFmtId="166" fontId="52" fillId="0" borderId="0" xfId="59" applyNumberFormat="1" applyFont="1" applyBorder="1" applyAlignment="1">
      <alignment horizontal="right" vertical="center" wrapText="1"/>
    </xf>
    <xf numFmtId="166" fontId="0" fillId="0" borderId="0" xfId="59" applyNumberFormat="1" applyFont="1" applyAlignment="1">
      <alignment horizontal="left"/>
    </xf>
    <xf numFmtId="166" fontId="0" fillId="0" borderId="0" xfId="59" applyNumberFormat="1" applyFont="1" applyFill="1" applyAlignment="1">
      <alignment horizontal="left"/>
    </xf>
    <xf numFmtId="166" fontId="0" fillId="0" borderId="0" xfId="59" applyNumberFormat="1" applyFont="1" applyAlignment="1">
      <alignment horizontal="center"/>
    </xf>
    <xf numFmtId="0" fontId="5" fillId="0" borderId="0" xfId="52" applyFont="1" applyFill="1" applyBorder="1" applyAlignment="1">
      <alignment vertical="center"/>
      <protection/>
    </xf>
    <xf numFmtId="166" fontId="0" fillId="0" borderId="0" xfId="59" applyNumberFormat="1" applyFont="1" applyAlignment="1">
      <alignment/>
    </xf>
    <xf numFmtId="166" fontId="0" fillId="0" borderId="0" xfId="59" applyNumberFormat="1" applyFont="1" applyBorder="1" applyAlignment="1">
      <alignment/>
    </xf>
    <xf numFmtId="166" fontId="36" fillId="0" borderId="0" xfId="59" applyNumberFormat="1" applyFont="1" applyBorder="1" applyAlignment="1">
      <alignment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166" fontId="36" fillId="0" borderId="0" xfId="59" applyNumberFormat="1" applyFont="1" applyAlignment="1">
      <alignment/>
    </xf>
    <xf numFmtId="0" fontId="52" fillId="0" borderId="0" xfId="0" applyFont="1" applyAlignment="1">
      <alignment/>
    </xf>
    <xf numFmtId="166" fontId="0" fillId="0" borderId="0" xfId="59" applyNumberFormat="1" applyFont="1" applyFill="1" applyAlignment="1">
      <alignment/>
    </xf>
    <xf numFmtId="166" fontId="36" fillId="0" borderId="0" xfId="59" applyNumberFormat="1" applyFont="1" applyFill="1" applyAlignment="1">
      <alignment/>
    </xf>
    <xf numFmtId="166" fontId="0" fillId="0" borderId="0" xfId="59" applyNumberFormat="1" applyFont="1" applyFill="1" applyBorder="1" applyAlignment="1">
      <alignment/>
    </xf>
    <xf numFmtId="166" fontId="36" fillId="0" borderId="0" xfId="59" applyNumberFormat="1" applyFont="1" applyFill="1" applyBorder="1" applyAlignment="1">
      <alignment/>
    </xf>
    <xf numFmtId="0" fontId="56" fillId="0" borderId="0" xfId="0" applyFont="1" applyFill="1" applyAlignment="1">
      <alignment horizontal="justify" vertical="center"/>
    </xf>
    <xf numFmtId="0" fontId="56" fillId="0" borderId="0" xfId="0" applyFont="1" applyFill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166" fontId="48" fillId="0" borderId="15" xfId="59" applyNumberFormat="1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8" fillId="0" borderId="0" xfId="59" applyNumberFormat="1" applyFont="1" applyAlignment="1">
      <alignment horizontal="center" vertical="center" wrapText="1"/>
    </xf>
    <xf numFmtId="0" fontId="48" fillId="0" borderId="15" xfId="59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48" fillId="0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165" fontId="0" fillId="0" borderId="0" xfId="59" applyFont="1" applyBorder="1" applyAlignment="1">
      <alignment/>
    </xf>
    <xf numFmtId="166" fontId="0" fillId="0" borderId="0" xfId="59" applyNumberFormat="1" applyFont="1" applyBorder="1" applyAlignment="1">
      <alignment/>
    </xf>
    <xf numFmtId="0" fontId="48" fillId="0" borderId="0" xfId="59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justify" vertical="center"/>
    </xf>
    <xf numFmtId="0" fontId="56" fillId="0" borderId="0" xfId="0" applyFont="1" applyBorder="1" applyAlignment="1">
      <alignment horizontal="justify" vertical="center"/>
    </xf>
    <xf numFmtId="165" fontId="56" fillId="0" borderId="0" xfId="59" applyFont="1" applyBorder="1" applyAlignment="1">
      <alignment horizontal="justify" vertical="center"/>
    </xf>
    <xf numFmtId="165" fontId="47" fillId="0" borderId="0" xfId="59" applyFont="1" applyBorder="1" applyAlignment="1">
      <alignment horizontal="center" vertical="center" wrapText="1"/>
    </xf>
    <xf numFmtId="165" fontId="48" fillId="0" borderId="0" xfId="59" applyFont="1" applyBorder="1" applyAlignment="1">
      <alignment horizontal="left" vertical="center" wrapText="1"/>
    </xf>
    <xf numFmtId="0" fontId="47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166" fontId="52" fillId="0" borderId="15" xfId="59" applyNumberFormat="1" applyFont="1" applyBorder="1" applyAlignment="1">
      <alignment vertical="center" wrapText="1"/>
    </xf>
    <xf numFmtId="166" fontId="47" fillId="0" borderId="15" xfId="59" applyNumberFormat="1" applyFont="1" applyBorder="1" applyAlignment="1">
      <alignment horizontal="justify" vertical="center" wrapText="1"/>
    </xf>
    <xf numFmtId="0" fontId="53" fillId="0" borderId="15" xfId="0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166" fontId="53" fillId="0" borderId="15" xfId="59" applyNumberFormat="1" applyFont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166" fontId="53" fillId="0" borderId="16" xfId="59" applyNumberFormat="1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  <xf numFmtId="166" fontId="52" fillId="0" borderId="17" xfId="59" applyNumberFormat="1" applyFont="1" applyBorder="1" applyAlignment="1">
      <alignment vertical="center" wrapText="1"/>
    </xf>
    <xf numFmtId="166" fontId="47" fillId="0" borderId="15" xfId="59" applyNumberFormat="1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166" fontId="52" fillId="0" borderId="18" xfId="59" applyNumberFormat="1" applyFont="1" applyBorder="1" applyAlignment="1">
      <alignment vertical="center" wrapText="1"/>
    </xf>
    <xf numFmtId="166" fontId="47" fillId="0" borderId="18" xfId="59" applyNumberFormat="1" applyFont="1" applyBorder="1" applyAlignment="1">
      <alignment vertical="center" wrapText="1"/>
    </xf>
    <xf numFmtId="166" fontId="47" fillId="0" borderId="0" xfId="59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166" fontId="47" fillId="0" borderId="0" xfId="59" applyNumberFormat="1" applyFont="1" applyBorder="1" applyAlignment="1">
      <alignment horizontal="right" vertical="center" wrapText="1"/>
    </xf>
    <xf numFmtId="166" fontId="56" fillId="0" borderId="0" xfId="59" applyNumberFormat="1" applyFont="1" applyBorder="1" applyAlignment="1">
      <alignment horizontal="justify" vertical="center"/>
    </xf>
    <xf numFmtId="166" fontId="56" fillId="0" borderId="0" xfId="59" applyNumberFormat="1" applyFont="1" applyBorder="1" applyAlignment="1">
      <alignment/>
    </xf>
    <xf numFmtId="166" fontId="0" fillId="0" borderId="0" xfId="59" applyNumberFormat="1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172" fontId="53" fillId="0" borderId="15" xfId="59" applyNumberFormat="1" applyFont="1" applyBorder="1" applyAlignment="1">
      <alignment horizontal="center" vertical="center" wrapText="1"/>
    </xf>
    <xf numFmtId="166" fontId="53" fillId="0" borderId="0" xfId="59" applyNumberFormat="1" applyFont="1" applyBorder="1" applyAlignment="1">
      <alignment horizontal="justify" vertical="center" wrapText="1"/>
    </xf>
    <xf numFmtId="166" fontId="48" fillId="0" borderId="0" xfId="59" applyNumberFormat="1" applyFont="1" applyBorder="1" applyAlignment="1">
      <alignment horizontal="left" vertical="center" wrapText="1"/>
    </xf>
    <xf numFmtId="166" fontId="47" fillId="0" borderId="0" xfId="59" applyNumberFormat="1" applyFont="1" applyBorder="1" applyAlignment="1">
      <alignment horizontal="left" vertical="center" wrapText="1"/>
    </xf>
    <xf numFmtId="166" fontId="52" fillId="0" borderId="0" xfId="59" applyNumberFormat="1" applyFont="1" applyBorder="1" applyAlignment="1">
      <alignment horizontal="justify" vertical="center" wrapText="1"/>
    </xf>
    <xf numFmtId="0" fontId="53" fillId="0" borderId="18" xfId="0" applyFont="1" applyBorder="1" applyAlignment="1">
      <alignment vertical="center" wrapText="1"/>
    </xf>
    <xf numFmtId="166" fontId="53" fillId="0" borderId="18" xfId="59" applyNumberFormat="1" applyFont="1" applyBorder="1" applyAlignment="1">
      <alignment vertical="center" wrapText="1"/>
    </xf>
    <xf numFmtId="166" fontId="47" fillId="0" borderId="18" xfId="59" applyNumberFormat="1" applyFont="1" applyBorder="1" applyAlignment="1">
      <alignment horizontal="justify" vertical="center" wrapText="1"/>
    </xf>
    <xf numFmtId="166" fontId="47" fillId="0" borderId="10" xfId="59" applyNumberFormat="1" applyFont="1" applyBorder="1" applyAlignment="1">
      <alignment horizontal="right" vertical="center" wrapText="1"/>
    </xf>
    <xf numFmtId="166" fontId="57" fillId="0" borderId="0" xfId="59" applyNumberFormat="1" applyFont="1" applyAlignment="1">
      <alignment horizontal="left" vertical="center" wrapText="1"/>
    </xf>
    <xf numFmtId="166" fontId="57" fillId="0" borderId="10" xfId="59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166" fontId="53" fillId="0" borderId="0" xfId="59" applyNumberFormat="1" applyFont="1" applyBorder="1" applyAlignment="1">
      <alignment horizontal="left" vertical="center" wrapText="1"/>
    </xf>
    <xf numFmtId="166" fontId="48" fillId="0" borderId="0" xfId="59" applyNumberFormat="1" applyFont="1" applyAlignment="1">
      <alignment horizontal="right" vertical="center" wrapText="1"/>
    </xf>
    <xf numFmtId="166" fontId="47" fillId="0" borderId="13" xfId="59" applyNumberFormat="1" applyFont="1" applyFill="1" applyBorder="1" applyAlignment="1">
      <alignment horizontal="right" vertical="center" wrapText="1"/>
    </xf>
    <xf numFmtId="166" fontId="47" fillId="0" borderId="13" xfId="59" applyNumberFormat="1" applyFont="1" applyBorder="1" applyAlignment="1">
      <alignment horizontal="right" vertical="center" wrapText="1"/>
    </xf>
    <xf numFmtId="166" fontId="47" fillId="0" borderId="0" xfId="59" applyNumberFormat="1" applyFont="1" applyFill="1" applyBorder="1" applyAlignment="1">
      <alignment horizontal="right" vertical="center" wrapText="1"/>
    </xf>
    <xf numFmtId="166" fontId="48" fillId="0" borderId="14" xfId="59" applyNumberFormat="1" applyFont="1" applyBorder="1" applyAlignment="1">
      <alignment horizontal="right" vertical="center" wrapText="1"/>
    </xf>
    <xf numFmtId="165" fontId="48" fillId="0" borderId="0" xfId="59" applyFont="1" applyBorder="1" applyAlignment="1">
      <alignment horizontal="center" vertical="center" wrapText="1"/>
    </xf>
    <xf numFmtId="165" fontId="47" fillId="0" borderId="0" xfId="59" applyFont="1" applyBorder="1" applyAlignment="1">
      <alignment horizontal="left" vertical="center" wrapText="1"/>
    </xf>
    <xf numFmtId="165" fontId="53" fillId="0" borderId="0" xfId="59" applyFont="1" applyBorder="1" applyAlignment="1">
      <alignment horizontal="left" vertical="center" wrapText="1"/>
    </xf>
    <xf numFmtId="0" fontId="58" fillId="0" borderId="0" xfId="52" applyFont="1" applyFill="1" applyBorder="1" applyAlignment="1">
      <alignment vertical="center"/>
      <protection/>
    </xf>
    <xf numFmtId="0" fontId="58" fillId="0" borderId="0" xfId="0" applyFont="1" applyAlignment="1">
      <alignment horizontal="justify" vertical="center"/>
    </xf>
    <xf numFmtId="0" fontId="53" fillId="0" borderId="0" xfId="0" applyFont="1" applyBorder="1" applyAlignment="1">
      <alignment horizontal="right" vertical="center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53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justify" vertical="center" wrapText="1"/>
    </xf>
    <xf numFmtId="165" fontId="52" fillId="0" borderId="0" xfId="59" applyFont="1" applyBorder="1" applyAlignment="1">
      <alignment horizontal="justify" vertical="center" wrapText="1"/>
    </xf>
    <xf numFmtId="165" fontId="47" fillId="0" borderId="0" xfId="59" applyFont="1" applyBorder="1" applyAlignment="1">
      <alignment vertical="center" wrapText="1"/>
    </xf>
    <xf numFmtId="165" fontId="48" fillId="0" borderId="0" xfId="59" applyFont="1" applyBorder="1" applyAlignment="1">
      <alignment vertical="center" wrapText="1"/>
    </xf>
    <xf numFmtId="165" fontId="53" fillId="0" borderId="0" xfId="59" applyFont="1" applyBorder="1" applyAlignment="1">
      <alignment horizontal="justify" vertical="center" wrapText="1"/>
    </xf>
    <xf numFmtId="165" fontId="52" fillId="0" borderId="0" xfId="59" applyFont="1" applyBorder="1" applyAlignment="1">
      <alignment vertical="center" wrapText="1"/>
    </xf>
    <xf numFmtId="165" fontId="0" fillId="0" borderId="0" xfId="59" applyFont="1" applyFill="1" applyBorder="1" applyAlignment="1">
      <alignment/>
    </xf>
    <xf numFmtId="165" fontId="47" fillId="0" borderId="0" xfId="59" applyFont="1" applyBorder="1" applyAlignment="1">
      <alignment horizontal="right" vertical="center" wrapText="1"/>
    </xf>
    <xf numFmtId="165" fontId="48" fillId="0" borderId="15" xfId="59" applyFont="1" applyBorder="1" applyAlignment="1">
      <alignment horizontal="left" vertical="center" wrapText="1"/>
    </xf>
    <xf numFmtId="166" fontId="47" fillId="0" borderId="18" xfId="59" applyNumberFormat="1" applyFont="1" applyBorder="1" applyAlignment="1">
      <alignment horizontal="left" vertical="center" wrapText="1"/>
    </xf>
    <xf numFmtId="0" fontId="48" fillId="0" borderId="18" xfId="0" applyNumberFormat="1" applyFont="1" applyBorder="1" applyAlignment="1">
      <alignment horizontal="center" vertical="center" wrapText="1"/>
    </xf>
    <xf numFmtId="166" fontId="47" fillId="0" borderId="18" xfId="59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51" fillId="0" borderId="0" xfId="0" applyFont="1" applyBorder="1" applyAlignment="1">
      <alignment horizontal="center" vertical="center"/>
    </xf>
    <xf numFmtId="165" fontId="0" fillId="0" borderId="0" xfId="59" applyFont="1" applyBorder="1" applyAlignment="1">
      <alignment/>
    </xf>
    <xf numFmtId="166" fontId="47" fillId="0" borderId="0" xfId="59" applyNumberFormat="1" applyFont="1" applyFill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166" fontId="47" fillId="0" borderId="0" xfId="59" applyNumberFormat="1" applyFont="1" applyBorder="1" applyAlignment="1">
      <alignment horizontal="center" vertical="center" wrapText="1"/>
    </xf>
    <xf numFmtId="166" fontId="57" fillId="0" borderId="0" xfId="59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166" fontId="47" fillId="0" borderId="0" xfId="59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66" fontId="52" fillId="0" borderId="0" xfId="59" applyNumberFormat="1" applyFont="1" applyAlignment="1">
      <alignment horizontal="right" vertical="center" wrapText="1"/>
    </xf>
    <xf numFmtId="166" fontId="52" fillId="0" borderId="10" xfId="59" applyNumberFormat="1" applyFont="1" applyBorder="1" applyAlignment="1">
      <alignment horizontal="right" vertical="center" wrapText="1"/>
    </xf>
    <xf numFmtId="166" fontId="48" fillId="0" borderId="0" xfId="59" applyNumberFormat="1" applyFont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166" fontId="47" fillId="0" borderId="10" xfId="59" applyNumberFormat="1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45.7109375" style="0" customWidth="1"/>
    <col min="2" max="2" width="15.57421875" style="0" customWidth="1"/>
    <col min="3" max="3" width="15.57421875" style="32" customWidth="1"/>
    <col min="4" max="4" width="15.57421875" style="70" customWidth="1"/>
    <col min="5" max="5" width="13.140625" style="0" bestFit="1" customWidth="1"/>
    <col min="6" max="6" width="19.421875" style="26" customWidth="1"/>
    <col min="7" max="7" width="27.421875" style="26" customWidth="1"/>
    <col min="8" max="8" width="15.140625" style="107" bestFit="1" customWidth="1"/>
    <col min="9" max="9" width="15.28125" style="107" bestFit="1" customWidth="1"/>
    <col min="10" max="10" width="15.140625" style="26" bestFit="1" customWidth="1"/>
    <col min="11" max="12" width="9.140625" style="26" customWidth="1"/>
  </cols>
  <sheetData>
    <row r="1" ht="15">
      <c r="A1" s="168" t="s">
        <v>111</v>
      </c>
    </row>
    <row r="2" ht="15">
      <c r="A2" s="169" t="s">
        <v>127</v>
      </c>
    </row>
    <row r="4" ht="15.75">
      <c r="A4" s="1" t="s">
        <v>0</v>
      </c>
    </row>
    <row r="5" ht="15">
      <c r="A5" s="2" t="s">
        <v>127</v>
      </c>
    </row>
    <row r="7" spans="1:10" ht="24.75" customHeight="1">
      <c r="A7" s="190" t="s">
        <v>1</v>
      </c>
      <c r="B7" s="192" t="s">
        <v>38</v>
      </c>
      <c r="C7" s="194" t="s">
        <v>128</v>
      </c>
      <c r="D7" s="196" t="s">
        <v>123</v>
      </c>
      <c r="G7" s="157"/>
      <c r="H7" s="135"/>
      <c r="I7" s="137"/>
      <c r="J7" s="110"/>
    </row>
    <row r="8" spans="1:10" ht="5.25" customHeight="1" thickBot="1">
      <c r="A8" s="191"/>
      <c r="B8" s="193"/>
      <c r="C8" s="195"/>
      <c r="D8" s="197"/>
      <c r="G8" s="91"/>
      <c r="H8" s="135"/>
      <c r="I8" s="149"/>
      <c r="J8" s="111"/>
    </row>
    <row r="9" spans="1:10" ht="15">
      <c r="A9" s="4"/>
      <c r="B9" s="3"/>
      <c r="C9" s="22"/>
      <c r="D9" s="22"/>
      <c r="G9" s="91"/>
      <c r="H9" s="64"/>
      <c r="I9" s="149"/>
      <c r="J9" s="111"/>
    </row>
    <row r="10" spans="1:10" ht="15">
      <c r="A10" s="4" t="s">
        <v>2</v>
      </c>
      <c r="B10" s="5"/>
      <c r="C10" s="22"/>
      <c r="D10" s="22"/>
      <c r="G10" s="91"/>
      <c r="H10" s="64"/>
      <c r="I10" s="149"/>
      <c r="J10" s="111"/>
    </row>
    <row r="11" spans="1:9" ht="15">
      <c r="A11" s="4" t="s">
        <v>3</v>
      </c>
      <c r="B11" s="5"/>
      <c r="C11" s="22"/>
      <c r="D11" s="22"/>
      <c r="F11" s="91"/>
      <c r="G11" s="62"/>
      <c r="H11" s="149"/>
      <c r="I11" s="148"/>
    </row>
    <row r="12" spans="1:12" ht="22.5" customHeight="1">
      <c r="A12" s="136" t="s">
        <v>4</v>
      </c>
      <c r="B12" s="5">
        <v>4</v>
      </c>
      <c r="C12" s="52">
        <v>148932847</v>
      </c>
      <c r="D12" s="52">
        <v>139175218</v>
      </c>
      <c r="F12" s="116"/>
      <c r="G12" s="165"/>
      <c r="H12" s="116"/>
      <c r="I12" s="116"/>
      <c r="J12" s="63"/>
      <c r="K12" s="31"/>
      <c r="L12" s="31"/>
    </row>
    <row r="13" spans="1:12" ht="22.5" customHeight="1">
      <c r="A13" s="136" t="s">
        <v>5</v>
      </c>
      <c r="B13" s="5">
        <v>5</v>
      </c>
      <c r="C13" s="52">
        <v>3200896</v>
      </c>
      <c r="D13" s="52">
        <v>2533274</v>
      </c>
      <c r="F13" s="116"/>
      <c r="G13" s="165"/>
      <c r="H13" s="116"/>
      <c r="I13" s="116"/>
      <c r="J13" s="63"/>
      <c r="K13" s="31"/>
      <c r="L13" s="31"/>
    </row>
    <row r="14" spans="1:12" ht="22.5" customHeight="1">
      <c r="A14" s="136" t="s">
        <v>6</v>
      </c>
      <c r="B14" s="5">
        <v>6</v>
      </c>
      <c r="C14" s="52">
        <v>5817977</v>
      </c>
      <c r="D14" s="52">
        <v>13233501</v>
      </c>
      <c r="F14" s="116"/>
      <c r="G14" s="165"/>
      <c r="H14" s="116"/>
      <c r="I14" s="116"/>
      <c r="J14" s="63"/>
      <c r="K14" s="31"/>
      <c r="L14" s="31"/>
    </row>
    <row r="15" spans="1:12" ht="22.5" customHeight="1">
      <c r="A15" s="136" t="s">
        <v>7</v>
      </c>
      <c r="B15" s="5"/>
      <c r="C15" s="52">
        <v>62215</v>
      </c>
      <c r="D15" s="52">
        <v>73285</v>
      </c>
      <c r="F15" s="116"/>
      <c r="G15" s="165"/>
      <c r="H15" s="116"/>
      <c r="I15" s="116"/>
      <c r="J15" s="63"/>
      <c r="K15" s="31"/>
      <c r="L15" s="31"/>
    </row>
    <row r="16" spans="1:12" ht="22.5" customHeight="1">
      <c r="A16" s="136" t="s">
        <v>8</v>
      </c>
      <c r="B16" s="5">
        <v>7</v>
      </c>
      <c r="C16" s="52">
        <v>2536440</v>
      </c>
      <c r="D16" s="52">
        <v>2446853</v>
      </c>
      <c r="F16" s="116"/>
      <c r="G16" s="165"/>
      <c r="H16" s="116"/>
      <c r="I16" s="116"/>
      <c r="J16" s="63"/>
      <c r="K16" s="31"/>
      <c r="L16" s="31"/>
    </row>
    <row r="17" spans="1:12" ht="22.5" customHeight="1">
      <c r="A17" s="136" t="s">
        <v>119</v>
      </c>
      <c r="B17" s="5">
        <v>12</v>
      </c>
      <c r="C17" s="52">
        <v>2013820</v>
      </c>
      <c r="D17" s="52">
        <v>2216250</v>
      </c>
      <c r="F17" s="116"/>
      <c r="G17" s="165"/>
      <c r="H17" s="116"/>
      <c r="I17" s="116"/>
      <c r="J17" s="63"/>
      <c r="K17" s="31"/>
      <c r="L17" s="31"/>
    </row>
    <row r="18" spans="1:12" ht="22.5" customHeight="1">
      <c r="A18" s="136" t="s">
        <v>9</v>
      </c>
      <c r="B18" s="5"/>
      <c r="C18" s="52">
        <v>83307</v>
      </c>
      <c r="D18" s="52">
        <v>36092</v>
      </c>
      <c r="F18" s="116"/>
      <c r="G18" s="165"/>
      <c r="H18" s="116"/>
      <c r="I18" s="116"/>
      <c r="J18" s="63"/>
      <c r="K18" s="31"/>
      <c r="L18" s="31"/>
    </row>
    <row r="19" spans="1:12" ht="22.5" customHeight="1">
      <c r="A19" s="111" t="s">
        <v>10</v>
      </c>
      <c r="B19" s="62">
        <v>14</v>
      </c>
      <c r="C19" s="52">
        <v>565250</v>
      </c>
      <c r="D19" s="52">
        <v>482118</v>
      </c>
      <c r="F19" s="116"/>
      <c r="G19" s="165"/>
      <c r="H19" s="116"/>
      <c r="I19" s="116"/>
      <c r="J19" s="63"/>
      <c r="K19" s="31"/>
      <c r="L19" s="31"/>
    </row>
    <row r="20" spans="1:12" ht="22.5" customHeight="1">
      <c r="A20" s="142" t="s">
        <v>14</v>
      </c>
      <c r="B20" s="93">
        <v>8</v>
      </c>
      <c r="C20" s="182">
        <v>1557560</v>
      </c>
      <c r="D20" s="182">
        <v>1554130</v>
      </c>
      <c r="F20" s="116"/>
      <c r="G20" s="165"/>
      <c r="H20" s="116"/>
      <c r="I20" s="116"/>
      <c r="J20" s="63"/>
      <c r="K20" s="31"/>
      <c r="L20" s="31"/>
    </row>
    <row r="21" spans="1:12" ht="22.5" customHeight="1" thickBot="1">
      <c r="A21" s="141"/>
      <c r="B21" s="7"/>
      <c r="C21" s="33">
        <f>SUM(C12:C20)</f>
        <v>164770312</v>
      </c>
      <c r="D21" s="154">
        <f>SUM(D12:D20)</f>
        <v>161750721</v>
      </c>
      <c r="F21" s="166"/>
      <c r="G21" s="115"/>
      <c r="H21" s="166"/>
      <c r="I21" s="166"/>
      <c r="J21" s="65"/>
      <c r="K21" s="31"/>
      <c r="L21" s="31"/>
    </row>
    <row r="22" spans="1:12" ht="22.5" customHeight="1">
      <c r="A22" s="6"/>
      <c r="B22" s="5"/>
      <c r="C22" s="22"/>
      <c r="D22" s="160"/>
      <c r="J22" s="63"/>
      <c r="K22" s="31"/>
      <c r="L22" s="31"/>
    </row>
    <row r="23" spans="1:12" ht="22.5" customHeight="1">
      <c r="A23" s="4" t="s">
        <v>11</v>
      </c>
      <c r="B23" s="5"/>
      <c r="C23" s="22"/>
      <c r="D23" s="160"/>
      <c r="F23" s="166"/>
      <c r="G23" s="165"/>
      <c r="H23" s="166"/>
      <c r="I23" s="116"/>
      <c r="J23" s="63"/>
      <c r="K23" s="31"/>
      <c r="L23" s="31"/>
    </row>
    <row r="24" spans="1:12" ht="22.5" customHeight="1">
      <c r="A24" s="6" t="s">
        <v>14</v>
      </c>
      <c r="B24" s="5">
        <v>8</v>
      </c>
      <c r="C24" s="52">
        <v>4323848</v>
      </c>
      <c r="D24" s="52">
        <v>3796935</v>
      </c>
      <c r="F24" s="116"/>
      <c r="G24" s="165"/>
      <c r="H24" s="116"/>
      <c r="I24" s="116"/>
      <c r="J24" s="63"/>
      <c r="K24" s="31"/>
      <c r="L24" s="31"/>
    </row>
    <row r="25" spans="1:12" ht="22.5" customHeight="1">
      <c r="A25" s="6" t="s">
        <v>12</v>
      </c>
      <c r="B25" s="5">
        <v>9</v>
      </c>
      <c r="C25" s="52">
        <v>4114118</v>
      </c>
      <c r="D25" s="52">
        <v>2320677</v>
      </c>
      <c r="F25" s="116"/>
      <c r="G25" s="165"/>
      <c r="H25" s="116"/>
      <c r="I25" s="116"/>
      <c r="J25" s="63"/>
      <c r="K25" s="31"/>
      <c r="L25" s="31"/>
    </row>
    <row r="26" spans="1:12" ht="22.5" customHeight="1">
      <c r="A26" s="6" t="s">
        <v>13</v>
      </c>
      <c r="B26" s="5">
        <v>10</v>
      </c>
      <c r="C26" s="52">
        <v>12609814</v>
      </c>
      <c r="D26" s="52">
        <v>12133593</v>
      </c>
      <c r="F26" s="116"/>
      <c r="G26" s="165"/>
      <c r="H26" s="116"/>
      <c r="I26" s="116"/>
      <c r="J26" s="63"/>
      <c r="K26" s="31"/>
      <c r="L26" s="31"/>
    </row>
    <row r="27" spans="1:12" ht="22.5" customHeight="1">
      <c r="A27" s="6" t="s">
        <v>15</v>
      </c>
      <c r="B27" s="5">
        <v>11</v>
      </c>
      <c r="C27" s="52">
        <v>6551716</v>
      </c>
      <c r="D27" s="52">
        <v>4230544</v>
      </c>
      <c r="F27" s="116"/>
      <c r="G27" s="165"/>
      <c r="H27" s="116"/>
      <c r="I27" s="116"/>
      <c r="J27" s="63"/>
      <c r="K27" s="31"/>
      <c r="L27" s="31"/>
    </row>
    <row r="28" spans="1:12" ht="22.5" customHeight="1">
      <c r="A28" s="6" t="s">
        <v>16</v>
      </c>
      <c r="B28" s="5">
        <v>12</v>
      </c>
      <c r="C28" s="52">
        <v>3685150</v>
      </c>
      <c r="D28" s="52">
        <v>2036771</v>
      </c>
      <c r="F28" s="116"/>
      <c r="G28" s="165"/>
      <c r="H28" s="116"/>
      <c r="I28" s="116"/>
      <c r="J28" s="63"/>
      <c r="K28" s="31"/>
      <c r="L28" s="31"/>
    </row>
    <row r="29" spans="1:12" ht="22.5" customHeight="1">
      <c r="A29" s="61" t="s">
        <v>19</v>
      </c>
      <c r="B29" s="62"/>
      <c r="C29" s="52">
        <v>640231</v>
      </c>
      <c r="D29" s="52">
        <v>642737</v>
      </c>
      <c r="F29" s="116"/>
      <c r="G29" s="165"/>
      <c r="H29" s="116"/>
      <c r="I29" s="116"/>
      <c r="J29" s="63"/>
      <c r="K29" s="31"/>
      <c r="L29" s="31"/>
    </row>
    <row r="30" spans="1:12" ht="22.5" customHeight="1">
      <c r="A30" s="6" t="s">
        <v>17</v>
      </c>
      <c r="B30" s="5">
        <v>13</v>
      </c>
      <c r="C30" s="52">
        <v>707802</v>
      </c>
      <c r="D30" s="52">
        <v>1759665</v>
      </c>
      <c r="F30" s="116"/>
      <c r="G30" s="165"/>
      <c r="H30" s="116"/>
      <c r="I30" s="116"/>
      <c r="J30" s="63"/>
      <c r="K30" s="31"/>
      <c r="L30" s="31"/>
    </row>
    <row r="31" spans="1:12" ht="22.5" customHeight="1">
      <c r="A31" s="94" t="s">
        <v>18</v>
      </c>
      <c r="B31" s="93">
        <v>14</v>
      </c>
      <c r="C31" s="182">
        <v>3928084</v>
      </c>
      <c r="D31" s="182">
        <v>6192686</v>
      </c>
      <c r="F31" s="116"/>
      <c r="G31" s="165"/>
      <c r="H31" s="116"/>
      <c r="I31" s="116"/>
      <c r="J31" s="63"/>
      <c r="K31" s="31"/>
      <c r="L31" s="31"/>
    </row>
    <row r="32" spans="1:12" ht="22.5" customHeight="1" thickBot="1">
      <c r="A32" s="61"/>
      <c r="B32" s="62"/>
      <c r="C32" s="137">
        <f>SUM(C24:C31)</f>
        <v>36560763</v>
      </c>
      <c r="D32" s="137">
        <f>SUM(D24:D31)</f>
        <v>33113608</v>
      </c>
      <c r="F32" s="166"/>
      <c r="G32" s="115"/>
      <c r="H32" s="166"/>
      <c r="I32" s="166"/>
      <c r="J32" s="65"/>
      <c r="K32" s="31"/>
      <c r="L32" s="31"/>
    </row>
    <row r="33" spans="1:12" ht="22.5" customHeight="1" thickBot="1">
      <c r="A33" s="87" t="s">
        <v>20</v>
      </c>
      <c r="B33" s="88"/>
      <c r="C33" s="161">
        <f>C32+C21</f>
        <v>201331075</v>
      </c>
      <c r="D33" s="162">
        <f>D32+D21</f>
        <v>194864329</v>
      </c>
      <c r="F33" s="166"/>
      <c r="G33" s="115"/>
      <c r="H33" s="166"/>
      <c r="I33" s="166"/>
      <c r="J33" s="65"/>
      <c r="K33" s="31"/>
      <c r="L33" s="31"/>
    </row>
    <row r="34" spans="1:12" ht="22.5" customHeight="1">
      <c r="A34" s="91"/>
      <c r="B34" s="62"/>
      <c r="C34" s="163"/>
      <c r="D34" s="137"/>
      <c r="F34" s="166"/>
      <c r="G34" s="165"/>
      <c r="H34" s="116"/>
      <c r="I34" s="116"/>
      <c r="J34" s="107"/>
      <c r="K34" s="31"/>
      <c r="L34" s="31"/>
    </row>
    <row r="35" spans="1:12" ht="22.5" customHeight="1">
      <c r="A35" s="4" t="s">
        <v>21</v>
      </c>
      <c r="B35" s="5"/>
      <c r="C35" s="22"/>
      <c r="D35" s="160"/>
      <c r="F35" s="116"/>
      <c r="G35" s="165"/>
      <c r="H35" s="116"/>
      <c r="I35" s="116"/>
      <c r="J35" s="63"/>
      <c r="K35" s="31"/>
      <c r="L35" s="31"/>
    </row>
    <row r="36" spans="1:12" ht="22.5" customHeight="1">
      <c r="A36" s="4" t="s">
        <v>22</v>
      </c>
      <c r="B36" s="5"/>
      <c r="C36" s="22"/>
      <c r="D36" s="160"/>
      <c r="F36" s="116"/>
      <c r="G36" s="165"/>
      <c r="H36" s="116"/>
      <c r="I36" s="116"/>
      <c r="J36" s="63"/>
      <c r="K36" s="31"/>
      <c r="L36" s="31"/>
    </row>
    <row r="37" spans="1:12" ht="22.5" customHeight="1">
      <c r="A37" s="56" t="s">
        <v>23</v>
      </c>
      <c r="B37" s="5">
        <v>15</v>
      </c>
      <c r="C37" s="52">
        <v>80000</v>
      </c>
      <c r="D37" s="52">
        <v>80000</v>
      </c>
      <c r="F37" s="116"/>
      <c r="G37" s="165"/>
      <c r="H37" s="116"/>
      <c r="I37" s="116"/>
      <c r="J37" s="63"/>
      <c r="K37" s="31"/>
      <c r="L37" s="31"/>
    </row>
    <row r="38" spans="1:12" ht="22.5" customHeight="1">
      <c r="A38" s="92" t="s">
        <v>106</v>
      </c>
      <c r="B38" s="93"/>
      <c r="C38" s="182">
        <v>7171140</v>
      </c>
      <c r="D38" s="182">
        <v>-12485550</v>
      </c>
      <c r="E38" s="67"/>
      <c r="F38" s="166"/>
      <c r="G38" s="115"/>
      <c r="H38" s="166"/>
      <c r="I38" s="166"/>
      <c r="J38" s="63"/>
      <c r="K38" s="31"/>
      <c r="L38" s="31"/>
    </row>
    <row r="39" spans="1:12" ht="22.5" customHeight="1" thickBot="1">
      <c r="A39" s="141"/>
      <c r="B39" s="7"/>
      <c r="C39" s="154">
        <f>SUM(C37:C38)</f>
        <v>7251140</v>
      </c>
      <c r="D39" s="154">
        <f>SUM(D37:D38)</f>
        <v>-12405550</v>
      </c>
      <c r="F39" s="116"/>
      <c r="G39" s="165"/>
      <c r="H39" s="116"/>
      <c r="I39" s="116"/>
      <c r="J39" s="65"/>
      <c r="K39" s="31"/>
      <c r="L39" s="31"/>
    </row>
    <row r="40" spans="1:12" ht="22.5" customHeight="1">
      <c r="A40" s="9"/>
      <c r="B40" s="10"/>
      <c r="C40" s="22"/>
      <c r="D40" s="160"/>
      <c r="F40" s="166"/>
      <c r="G40" s="165"/>
      <c r="H40" s="116"/>
      <c r="I40" s="116"/>
      <c r="J40" s="63"/>
      <c r="K40" s="31"/>
      <c r="L40" s="31"/>
    </row>
    <row r="41" spans="1:12" ht="22.5" customHeight="1">
      <c r="A41" s="4" t="s">
        <v>24</v>
      </c>
      <c r="B41" s="3"/>
      <c r="C41" s="22"/>
      <c r="D41" s="22"/>
      <c r="F41" s="116"/>
      <c r="G41" s="165"/>
      <c r="H41" s="116"/>
      <c r="I41" s="116"/>
      <c r="J41" s="63"/>
      <c r="K41" s="31"/>
      <c r="L41" s="31"/>
    </row>
    <row r="42" spans="1:12" ht="22.5" customHeight="1">
      <c r="A42" s="56" t="s">
        <v>26</v>
      </c>
      <c r="B42" s="5">
        <v>16</v>
      </c>
      <c r="C42" s="52">
        <v>117959021</v>
      </c>
      <c r="D42" s="52">
        <v>120937338</v>
      </c>
      <c r="F42" s="116"/>
      <c r="G42" s="165"/>
      <c r="H42" s="116"/>
      <c r="I42" s="116"/>
      <c r="J42" s="63"/>
      <c r="K42" s="31"/>
      <c r="L42" s="31"/>
    </row>
    <row r="43" spans="1:12" ht="22.5" customHeight="1">
      <c r="A43" s="56" t="s">
        <v>27</v>
      </c>
      <c r="B43" s="5">
        <v>17</v>
      </c>
      <c r="C43" s="52">
        <v>3474522</v>
      </c>
      <c r="D43" s="52">
        <v>3290047</v>
      </c>
      <c r="F43" s="116"/>
      <c r="G43" s="165"/>
      <c r="H43" s="116"/>
      <c r="I43" s="116"/>
      <c r="J43" s="63"/>
      <c r="K43" s="31"/>
      <c r="L43" s="31"/>
    </row>
    <row r="44" spans="1:12" ht="22.5" customHeight="1">
      <c r="A44" s="56" t="s">
        <v>25</v>
      </c>
      <c r="B44" s="5">
        <v>18</v>
      </c>
      <c r="C44" s="52">
        <v>19680405</v>
      </c>
      <c r="D44" s="52">
        <v>19944566</v>
      </c>
      <c r="F44" s="116"/>
      <c r="G44" s="165"/>
      <c r="H44" s="116"/>
      <c r="I44" s="116"/>
      <c r="J44" s="63"/>
      <c r="K44" s="31"/>
      <c r="L44" s="31"/>
    </row>
    <row r="45" spans="1:12" ht="22.5" customHeight="1">
      <c r="A45" s="92" t="s">
        <v>28</v>
      </c>
      <c r="B45" s="93">
        <v>19</v>
      </c>
      <c r="C45" s="182">
        <v>2020243</v>
      </c>
      <c r="D45" s="182">
        <v>2005938</v>
      </c>
      <c r="F45" s="166"/>
      <c r="G45" s="115"/>
      <c r="H45" s="166"/>
      <c r="I45" s="166"/>
      <c r="J45" s="63"/>
      <c r="K45" s="31"/>
      <c r="L45" s="31"/>
    </row>
    <row r="46" spans="1:12" ht="22.5" customHeight="1" thickBot="1">
      <c r="A46" s="141"/>
      <c r="B46" s="7"/>
      <c r="C46" s="154">
        <f>SUM(C42:C45)</f>
        <v>143134191</v>
      </c>
      <c r="D46" s="154">
        <f>SUM(D42:D45)</f>
        <v>146177889</v>
      </c>
      <c r="F46" s="166"/>
      <c r="G46" s="115"/>
      <c r="H46" s="116"/>
      <c r="I46" s="116"/>
      <c r="J46" s="65"/>
      <c r="K46" s="31"/>
      <c r="L46" s="31"/>
    </row>
    <row r="47" spans="1:12" ht="22.5" customHeight="1">
      <c r="A47" s="4"/>
      <c r="B47" s="50"/>
      <c r="C47" s="22"/>
      <c r="D47" s="160"/>
      <c r="F47" s="166"/>
      <c r="G47" s="165"/>
      <c r="H47" s="116"/>
      <c r="I47" s="116"/>
      <c r="J47" s="63"/>
      <c r="K47" s="31"/>
      <c r="L47" s="31"/>
    </row>
    <row r="48" spans="1:12" ht="22.5" customHeight="1">
      <c r="A48" s="4" t="s">
        <v>29</v>
      </c>
      <c r="B48" s="5"/>
      <c r="C48" s="22"/>
      <c r="D48" s="160"/>
      <c r="F48" s="116"/>
      <c r="G48" s="165"/>
      <c r="H48" s="116"/>
      <c r="I48" s="116"/>
      <c r="J48" s="63"/>
      <c r="K48" s="31"/>
      <c r="L48" s="31"/>
    </row>
    <row r="49" spans="1:12" ht="22.5" customHeight="1">
      <c r="A49" s="56" t="s">
        <v>26</v>
      </c>
      <c r="B49" s="5">
        <v>16</v>
      </c>
      <c r="C49" s="52">
        <v>27478159</v>
      </c>
      <c r="D49" s="52">
        <v>33303404</v>
      </c>
      <c r="F49" s="116"/>
      <c r="G49" s="165"/>
      <c r="H49" s="116"/>
      <c r="I49" s="116"/>
      <c r="J49" s="63"/>
      <c r="K49" s="31"/>
      <c r="L49" s="31"/>
    </row>
    <row r="50" spans="1:12" ht="22.5" customHeight="1">
      <c r="A50" s="56" t="s">
        <v>30</v>
      </c>
      <c r="B50" s="5">
        <v>20</v>
      </c>
      <c r="C50" s="52">
        <v>9375125</v>
      </c>
      <c r="D50" s="52">
        <v>6672837</v>
      </c>
      <c r="F50" s="116"/>
      <c r="G50" s="165"/>
      <c r="H50" s="116"/>
      <c r="I50" s="116"/>
      <c r="J50" s="63"/>
      <c r="K50" s="31"/>
      <c r="L50" s="31"/>
    </row>
    <row r="51" spans="1:12" ht="22.5" customHeight="1">
      <c r="A51" s="56" t="s">
        <v>31</v>
      </c>
      <c r="B51" s="5">
        <v>21</v>
      </c>
      <c r="C51" s="52" t="s">
        <v>126</v>
      </c>
      <c r="D51" s="52">
        <v>8377707</v>
      </c>
      <c r="F51" s="116"/>
      <c r="G51" s="165"/>
      <c r="H51" s="116"/>
      <c r="I51" s="116"/>
      <c r="J51" s="63"/>
      <c r="K51" s="31"/>
      <c r="L51" s="31"/>
    </row>
    <row r="52" spans="1:12" ht="22.5" customHeight="1">
      <c r="A52" s="56" t="s">
        <v>107</v>
      </c>
      <c r="B52" s="5">
        <v>22</v>
      </c>
      <c r="C52" s="52">
        <v>3293440</v>
      </c>
      <c r="D52" s="52">
        <v>1715843</v>
      </c>
      <c r="F52" s="116"/>
      <c r="G52" s="165"/>
      <c r="H52" s="116"/>
      <c r="I52" s="116"/>
      <c r="J52" s="63"/>
      <c r="K52" s="31"/>
      <c r="L52" s="31"/>
    </row>
    <row r="53" spans="1:12" ht="22.5" customHeight="1">
      <c r="A53" s="56" t="s">
        <v>32</v>
      </c>
      <c r="B53" s="5">
        <v>23</v>
      </c>
      <c r="C53" s="52">
        <v>8875148</v>
      </c>
      <c r="D53" s="52">
        <v>8922487</v>
      </c>
      <c r="F53" s="116"/>
      <c r="G53" s="165"/>
      <c r="H53" s="116"/>
      <c r="I53" s="116"/>
      <c r="J53" s="63"/>
      <c r="K53" s="31"/>
      <c r="L53" s="31"/>
    </row>
    <row r="54" spans="1:12" ht="22.5" customHeight="1">
      <c r="A54" s="92" t="s">
        <v>33</v>
      </c>
      <c r="B54" s="93">
        <v>24</v>
      </c>
      <c r="C54" s="182">
        <v>1923872</v>
      </c>
      <c r="D54" s="182">
        <v>2099712</v>
      </c>
      <c r="F54" s="166"/>
      <c r="G54" s="115"/>
      <c r="H54" s="166"/>
      <c r="I54" s="166"/>
      <c r="J54" s="63"/>
      <c r="K54" s="31"/>
      <c r="L54" s="31"/>
    </row>
    <row r="55" spans="1:12" ht="22.5" customHeight="1" thickBot="1">
      <c r="A55" s="141"/>
      <c r="B55" s="7"/>
      <c r="C55" s="154">
        <f>SUM(C49:C54)</f>
        <v>50945744</v>
      </c>
      <c r="D55" s="154">
        <f>SUM(D49:D54)</f>
        <v>61091990</v>
      </c>
      <c r="F55" s="166"/>
      <c r="G55" s="115"/>
      <c r="H55" s="166"/>
      <c r="I55" s="166"/>
      <c r="J55" s="65"/>
      <c r="K55" s="31"/>
      <c r="L55" s="31"/>
    </row>
    <row r="56" spans="1:12" ht="22.5" customHeight="1" thickBot="1">
      <c r="A56" s="11" t="s">
        <v>34</v>
      </c>
      <c r="B56" s="51"/>
      <c r="C56" s="154">
        <f>C39+C46+C55</f>
        <v>201331075</v>
      </c>
      <c r="D56" s="154">
        <f>D39+D46+D55</f>
        <v>194864329</v>
      </c>
      <c r="F56" s="166"/>
      <c r="G56" s="115"/>
      <c r="H56" s="116"/>
      <c r="I56" s="116"/>
      <c r="J56" s="65"/>
      <c r="K56" s="31"/>
      <c r="L56" s="31"/>
    </row>
    <row r="57" spans="1:12" ht="27.75" customHeight="1">
      <c r="A57" s="89" t="s">
        <v>35</v>
      </c>
      <c r="B57" s="90">
        <v>15</v>
      </c>
      <c r="C57" s="164">
        <f>(C56-C15-C46-C55)/80000</f>
        <v>89.8615625</v>
      </c>
      <c r="D57" s="164">
        <f>(D56-D15-D46-D55)/80000</f>
        <v>-155.9854375</v>
      </c>
      <c r="F57" s="116"/>
      <c r="G57" s="165"/>
      <c r="H57" s="167"/>
      <c r="I57" s="116"/>
      <c r="J57" s="63"/>
      <c r="K57" s="31"/>
      <c r="L57" s="31"/>
    </row>
    <row r="58" spans="1:12" ht="15">
      <c r="A58" s="14"/>
      <c r="F58" s="111"/>
      <c r="G58" s="62"/>
      <c r="H58" s="159"/>
      <c r="I58" s="148"/>
      <c r="J58" s="63"/>
      <c r="K58" s="31"/>
      <c r="L58" s="31"/>
    </row>
    <row r="59" spans="3:10" ht="15">
      <c r="C59" s="74"/>
      <c r="D59" s="74"/>
      <c r="J59" s="107"/>
    </row>
    <row r="60" spans="1:7" ht="15">
      <c r="A60" s="26" t="s">
        <v>96</v>
      </c>
      <c r="B60" s="26" t="s">
        <v>112</v>
      </c>
      <c r="C60" s="75"/>
      <c r="D60" s="76" t="s">
        <v>112</v>
      </c>
      <c r="G60" s="112"/>
    </row>
    <row r="61" spans="1:9" ht="15">
      <c r="A61" s="77" t="s">
        <v>113</v>
      </c>
      <c r="B61" s="77" t="s">
        <v>93</v>
      </c>
      <c r="C61" s="74"/>
      <c r="D61" s="77" t="s">
        <v>94</v>
      </c>
      <c r="G61" s="113"/>
      <c r="H61" s="138"/>
      <c r="I61" s="138"/>
    </row>
    <row r="62" spans="1:9" ht="15">
      <c r="A62" s="77" t="s">
        <v>95</v>
      </c>
      <c r="B62" s="77" t="s">
        <v>36</v>
      </c>
      <c r="C62" s="74"/>
      <c r="D62" s="77" t="s">
        <v>114</v>
      </c>
      <c r="G62" s="113"/>
      <c r="H62" s="138"/>
      <c r="I62" s="138"/>
    </row>
    <row r="63" spans="2:8" ht="15">
      <c r="B63" s="78" t="s">
        <v>115</v>
      </c>
      <c r="C63" s="74"/>
      <c r="D63" s="77" t="s">
        <v>116</v>
      </c>
      <c r="H63" s="138"/>
    </row>
    <row r="64" spans="2:8" ht="15">
      <c r="B64" s="78" t="s">
        <v>37</v>
      </c>
      <c r="C64"/>
      <c r="D64" s="79"/>
      <c r="H64" s="139"/>
    </row>
    <row r="65" spans="1:12" s="35" customFormat="1" ht="15">
      <c r="A65" s="49"/>
      <c r="C65" s="36"/>
      <c r="D65" s="71"/>
      <c r="F65" s="54"/>
      <c r="G65" s="26"/>
      <c r="H65" s="107"/>
      <c r="I65" s="107"/>
      <c r="J65" s="26"/>
      <c r="K65" s="54"/>
      <c r="L65" s="54"/>
    </row>
    <row r="66" spans="7:11" ht="15">
      <c r="G66" s="54"/>
      <c r="H66" s="140"/>
      <c r="I66" s="140"/>
      <c r="J66" s="54"/>
      <c r="K66" s="54"/>
    </row>
    <row r="67" spans="7:11" ht="15">
      <c r="G67" s="54"/>
      <c r="H67" s="140"/>
      <c r="I67" s="140"/>
      <c r="J67" s="54"/>
      <c r="K67" s="54"/>
    </row>
    <row r="68" spans="7:10" ht="15">
      <c r="G68" s="54"/>
      <c r="H68" s="140"/>
      <c r="I68" s="140"/>
      <c r="J68" s="54"/>
    </row>
  </sheetData>
  <sheetProtection/>
  <mergeCells count="4">
    <mergeCell ref="A7:A8"/>
    <mergeCell ref="B7:B8"/>
    <mergeCell ref="C7:C8"/>
    <mergeCell ref="D7:D8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41.8515625" style="0" customWidth="1"/>
    <col min="2" max="2" width="15.7109375" style="0" customWidth="1"/>
    <col min="3" max="4" width="15.7109375" style="27" customWidth="1"/>
    <col min="5" max="5" width="9.140625" style="26" customWidth="1"/>
    <col min="6" max="7" width="15.57421875" style="26" customWidth="1"/>
    <col min="8" max="8" width="9.28125" style="26" bestFit="1" customWidth="1"/>
    <col min="9" max="10" width="15.140625" style="26" bestFit="1" customWidth="1"/>
    <col min="11" max="11" width="15.8515625" style="26" customWidth="1"/>
    <col min="12" max="12" width="9.28125" style="26" bestFit="1" customWidth="1"/>
    <col min="13" max="13" width="14.28125" style="26" bestFit="1" customWidth="1"/>
    <col min="14" max="14" width="16.8515625" style="26" customWidth="1"/>
    <col min="15" max="16" width="9.140625" style="26" customWidth="1"/>
  </cols>
  <sheetData>
    <row r="1" ht="15">
      <c r="A1" s="73" t="s">
        <v>111</v>
      </c>
    </row>
    <row r="2" ht="15">
      <c r="A2" s="73" t="s">
        <v>131</v>
      </c>
    </row>
    <row r="4" ht="15.75">
      <c r="A4" s="1" t="s">
        <v>39</v>
      </c>
    </row>
    <row r="5" ht="15">
      <c r="A5" s="2" t="s">
        <v>131</v>
      </c>
    </row>
    <row r="7" spans="1:10" ht="24" customHeight="1">
      <c r="A7" s="190" t="s">
        <v>1</v>
      </c>
      <c r="B7" s="192" t="s">
        <v>38</v>
      </c>
      <c r="C7" s="171" t="s">
        <v>129</v>
      </c>
      <c r="D7" s="171" t="s">
        <v>129</v>
      </c>
      <c r="F7" s="144"/>
      <c r="G7" s="200"/>
      <c r="H7" s="201"/>
      <c r="I7" s="144"/>
      <c r="J7" s="144"/>
    </row>
    <row r="8" spans="1:14" ht="25.5" thickBot="1">
      <c r="A8" s="191"/>
      <c r="B8" s="193"/>
      <c r="C8" s="172" t="s">
        <v>130</v>
      </c>
      <c r="D8" s="172" t="s">
        <v>132</v>
      </c>
      <c r="F8" s="144"/>
      <c r="G8" s="200"/>
      <c r="H8" s="201"/>
      <c r="I8" s="144"/>
      <c r="J8" s="144"/>
      <c r="K8" s="199"/>
      <c r="L8" s="198"/>
      <c r="M8" s="69"/>
      <c r="N8" s="69"/>
    </row>
    <row r="9" spans="1:14" ht="15">
      <c r="A9" s="6"/>
      <c r="B9" s="5"/>
      <c r="C9" s="16"/>
      <c r="D9" s="17"/>
      <c r="F9" s="91"/>
      <c r="G9" s="111"/>
      <c r="H9" s="62"/>
      <c r="I9" s="91"/>
      <c r="J9" s="111"/>
      <c r="K9" s="199"/>
      <c r="L9" s="198"/>
      <c r="M9" s="69"/>
      <c r="N9" s="69"/>
    </row>
    <row r="10" spans="1:16" ht="15">
      <c r="A10" s="61" t="s">
        <v>40</v>
      </c>
      <c r="B10" s="108">
        <v>25</v>
      </c>
      <c r="C10" s="52">
        <v>103647870</v>
      </c>
      <c r="D10" s="52">
        <v>101944370</v>
      </c>
      <c r="E10" s="31"/>
      <c r="F10" s="116"/>
      <c r="G10" s="111"/>
      <c r="H10" s="62"/>
      <c r="I10" s="116"/>
      <c r="J10" s="116"/>
      <c r="K10" s="148"/>
      <c r="L10" s="64"/>
      <c r="M10" s="63"/>
      <c r="N10" s="63"/>
      <c r="O10" s="31"/>
      <c r="P10" s="31"/>
    </row>
    <row r="11" spans="1:16" ht="15">
      <c r="A11" s="94" t="s">
        <v>41</v>
      </c>
      <c r="B11" s="96">
        <v>26</v>
      </c>
      <c r="C11" s="182">
        <v>-22797235</v>
      </c>
      <c r="D11" s="182">
        <v>-20942050</v>
      </c>
      <c r="E11" s="31"/>
      <c r="F11" s="116"/>
      <c r="G11" s="111"/>
      <c r="H11" s="62"/>
      <c r="I11" s="116"/>
      <c r="J11" s="116"/>
      <c r="K11" s="148"/>
      <c r="L11" s="64"/>
      <c r="M11" s="63"/>
      <c r="N11" s="63"/>
      <c r="O11" s="31"/>
      <c r="P11" s="31"/>
    </row>
    <row r="12" spans="1:16" ht="15">
      <c r="A12" s="4" t="s">
        <v>42</v>
      </c>
      <c r="B12" s="97"/>
      <c r="C12" s="60">
        <f>SUM(C10:C11)</f>
        <v>80850635</v>
      </c>
      <c r="D12" s="60">
        <f>SUM(D10:D11)</f>
        <v>81002320</v>
      </c>
      <c r="E12" s="31"/>
      <c r="F12" s="166"/>
      <c r="G12" s="91"/>
      <c r="H12" s="143"/>
      <c r="I12" s="166"/>
      <c r="J12" s="166"/>
      <c r="K12" s="149"/>
      <c r="L12" s="66"/>
      <c r="M12" s="65"/>
      <c r="N12" s="68"/>
      <c r="O12" s="31"/>
      <c r="P12" s="31"/>
    </row>
    <row r="13" spans="1:16" ht="15">
      <c r="A13" s="6"/>
      <c r="B13" s="98"/>
      <c r="C13" s="60"/>
      <c r="D13" s="57"/>
      <c r="E13" s="31"/>
      <c r="F13" s="116"/>
      <c r="G13" s="111"/>
      <c r="H13" s="62"/>
      <c r="I13" s="116"/>
      <c r="J13" s="116"/>
      <c r="K13" s="148"/>
      <c r="L13" s="64"/>
      <c r="M13" s="63"/>
      <c r="N13" s="63"/>
      <c r="O13" s="31"/>
      <c r="P13" s="31"/>
    </row>
    <row r="14" spans="1:16" ht="15">
      <c r="A14" s="56" t="s">
        <v>43</v>
      </c>
      <c r="B14" s="95">
        <v>27</v>
      </c>
      <c r="C14" s="52">
        <v>-38451484</v>
      </c>
      <c r="D14" s="52">
        <v>-34549858</v>
      </c>
      <c r="E14" s="31"/>
      <c r="F14" s="116"/>
      <c r="G14" s="111"/>
      <c r="H14" s="62"/>
      <c r="I14" s="116"/>
      <c r="J14" s="116"/>
      <c r="K14" s="148"/>
      <c r="L14" s="64"/>
      <c r="M14" s="63"/>
      <c r="N14" s="63"/>
      <c r="O14" s="31"/>
      <c r="P14" s="31"/>
    </row>
    <row r="15" spans="1:16" ht="15">
      <c r="A15" s="56" t="s">
        <v>44</v>
      </c>
      <c r="B15" s="95">
        <v>28</v>
      </c>
      <c r="C15" s="52">
        <v>-4032800</v>
      </c>
      <c r="D15" s="52">
        <v>-3756884</v>
      </c>
      <c r="E15" s="31"/>
      <c r="F15" s="116"/>
      <c r="G15" s="111"/>
      <c r="H15" s="62"/>
      <c r="I15" s="116"/>
      <c r="J15" s="116"/>
      <c r="K15" s="148"/>
      <c r="L15" s="64"/>
      <c r="M15" s="63"/>
      <c r="N15" s="63"/>
      <c r="O15" s="31"/>
      <c r="P15" s="31"/>
    </row>
    <row r="16" spans="1:16" ht="15">
      <c r="A16" s="56" t="s">
        <v>45</v>
      </c>
      <c r="B16" s="95">
        <v>29</v>
      </c>
      <c r="C16" s="52">
        <v>584266</v>
      </c>
      <c r="D16" s="52">
        <v>590637</v>
      </c>
      <c r="E16" s="31"/>
      <c r="F16" s="116"/>
      <c r="G16" s="111"/>
      <c r="H16" s="62"/>
      <c r="I16" s="116"/>
      <c r="J16" s="116"/>
      <c r="K16" s="148"/>
      <c r="L16" s="64"/>
      <c r="M16" s="63"/>
      <c r="N16" s="63"/>
      <c r="O16" s="31"/>
      <c r="P16" s="31"/>
    </row>
    <row r="17" spans="1:16" ht="15">
      <c r="A17" s="56" t="s">
        <v>46</v>
      </c>
      <c r="B17" s="95">
        <v>30</v>
      </c>
      <c r="C17" s="52">
        <v>-9617316</v>
      </c>
      <c r="D17" s="52">
        <v>-8023189</v>
      </c>
      <c r="E17" s="31"/>
      <c r="F17" s="116"/>
      <c r="G17" s="111"/>
      <c r="H17" s="62"/>
      <c r="I17" s="116"/>
      <c r="J17" s="116"/>
      <c r="K17" s="148"/>
      <c r="L17" s="64"/>
      <c r="M17" s="63"/>
      <c r="N17" s="63"/>
      <c r="O17" s="31"/>
      <c r="P17" s="31"/>
    </row>
    <row r="18" spans="1:16" ht="24">
      <c r="A18" s="148" t="s">
        <v>108</v>
      </c>
      <c r="B18" s="108"/>
      <c r="C18" s="116">
        <v>-1406108</v>
      </c>
      <c r="D18" s="116">
        <v>-11326991</v>
      </c>
      <c r="E18" s="31"/>
      <c r="F18" s="116"/>
      <c r="G18" s="111"/>
      <c r="H18" s="62"/>
      <c r="I18" s="116"/>
      <c r="J18" s="116"/>
      <c r="K18" s="148"/>
      <c r="L18" s="64"/>
      <c r="M18" s="63"/>
      <c r="N18" s="63"/>
      <c r="O18" s="31"/>
      <c r="P18" s="31"/>
    </row>
    <row r="19" spans="1:16" ht="15">
      <c r="A19" s="92" t="s">
        <v>109</v>
      </c>
      <c r="B19" s="96">
        <v>31</v>
      </c>
      <c r="C19" s="182">
        <v>-28311</v>
      </c>
      <c r="D19" s="182">
        <v>-35742</v>
      </c>
      <c r="E19" s="31"/>
      <c r="F19" s="116"/>
      <c r="G19" s="111"/>
      <c r="H19" s="62"/>
      <c r="I19" s="116"/>
      <c r="J19" s="116"/>
      <c r="K19" s="148"/>
      <c r="L19" s="64"/>
      <c r="M19" s="63"/>
      <c r="N19" s="63"/>
      <c r="O19" s="31"/>
      <c r="P19" s="31"/>
    </row>
    <row r="20" spans="1:16" ht="15">
      <c r="A20" s="183" t="s">
        <v>97</v>
      </c>
      <c r="B20" s="184"/>
      <c r="C20" s="185">
        <f>SUM(C12:C19)</f>
        <v>27898882</v>
      </c>
      <c r="D20" s="185">
        <f>SUM(D12:D19)</f>
        <v>23900293</v>
      </c>
      <c r="E20" s="31"/>
      <c r="F20" s="166"/>
      <c r="G20" s="91"/>
      <c r="H20" s="143"/>
      <c r="I20" s="166"/>
      <c r="J20" s="166"/>
      <c r="K20" s="149"/>
      <c r="L20" s="66"/>
      <c r="M20" s="65"/>
      <c r="N20" s="65"/>
      <c r="O20" s="31"/>
      <c r="P20" s="31"/>
    </row>
    <row r="21" spans="1:16" ht="15">
      <c r="A21" s="61"/>
      <c r="B21" s="109"/>
      <c r="C21" s="135"/>
      <c r="D21" s="64"/>
      <c r="E21" s="31"/>
      <c r="F21" s="116"/>
      <c r="G21" s="111"/>
      <c r="H21" s="62"/>
      <c r="I21" s="116"/>
      <c r="J21" s="116"/>
      <c r="K21" s="148"/>
      <c r="L21" s="64"/>
      <c r="M21" s="63"/>
      <c r="N21" s="63"/>
      <c r="O21" s="31"/>
      <c r="P21" s="31"/>
    </row>
    <row r="22" spans="1:16" ht="15">
      <c r="A22" s="94" t="s">
        <v>47</v>
      </c>
      <c r="B22" s="93">
        <v>16</v>
      </c>
      <c r="C22" s="182">
        <v>-8242192</v>
      </c>
      <c r="D22" s="182">
        <v>-11534464</v>
      </c>
      <c r="E22" s="31"/>
      <c r="F22" s="116"/>
      <c r="G22" s="111"/>
      <c r="H22" s="62"/>
      <c r="I22" s="116"/>
      <c r="J22" s="116"/>
      <c r="K22" s="148"/>
      <c r="L22" s="64"/>
      <c r="M22" s="63"/>
      <c r="N22" s="63"/>
      <c r="O22" s="31"/>
      <c r="P22" s="31"/>
    </row>
    <row r="23" spans="1:16" ht="15.75" thickBot="1">
      <c r="A23" s="8" t="s">
        <v>48</v>
      </c>
      <c r="B23" s="7"/>
      <c r="C23" s="58">
        <f>SUM(C20:C22)</f>
        <v>19656690</v>
      </c>
      <c r="D23" s="58">
        <f>SUM(D20:D22)</f>
        <v>12365829</v>
      </c>
      <c r="E23" s="31"/>
      <c r="F23" s="166"/>
      <c r="G23" s="91"/>
      <c r="H23" s="143"/>
      <c r="I23" s="166"/>
      <c r="J23" s="166"/>
      <c r="K23" s="149"/>
      <c r="L23" s="66"/>
      <c r="M23" s="65"/>
      <c r="N23" s="65"/>
      <c r="O23" s="31"/>
      <c r="P23" s="31"/>
    </row>
    <row r="24" spans="1:16" ht="15.75" thickBot="1">
      <c r="A24" s="8" t="s">
        <v>49</v>
      </c>
      <c r="B24" s="12"/>
      <c r="C24" s="58">
        <f>C23</f>
        <v>19656690</v>
      </c>
      <c r="D24" s="58">
        <f>D23</f>
        <v>12365829</v>
      </c>
      <c r="E24" s="31"/>
      <c r="F24" s="166"/>
      <c r="G24" s="91"/>
      <c r="H24" s="143"/>
      <c r="I24" s="166"/>
      <c r="J24" s="166"/>
      <c r="K24" s="149"/>
      <c r="L24" s="66"/>
      <c r="M24" s="65"/>
      <c r="N24" s="65"/>
      <c r="O24" s="31"/>
      <c r="P24" s="31"/>
    </row>
    <row r="25" spans="1:16" ht="15">
      <c r="A25" s="4"/>
      <c r="B25" s="3"/>
      <c r="C25" s="60"/>
      <c r="D25" s="57"/>
      <c r="E25" s="31"/>
      <c r="F25" s="116"/>
      <c r="G25" s="91"/>
      <c r="H25" s="62"/>
      <c r="I25" s="111"/>
      <c r="J25" s="111"/>
      <c r="K25" s="149"/>
      <c r="L25" s="64"/>
      <c r="M25" s="63"/>
      <c r="N25" s="63"/>
      <c r="O25" s="31"/>
      <c r="P25" s="31"/>
    </row>
    <row r="26" spans="1:16" ht="15">
      <c r="A26" s="59" t="s">
        <v>110</v>
      </c>
      <c r="B26" s="5"/>
      <c r="C26" s="60"/>
      <c r="D26" s="60"/>
      <c r="E26" s="31"/>
      <c r="F26" s="116"/>
      <c r="G26" s="91"/>
      <c r="H26" s="62"/>
      <c r="I26" s="111"/>
      <c r="J26" s="111"/>
      <c r="K26" s="149"/>
      <c r="L26" s="64"/>
      <c r="M26" s="63"/>
      <c r="N26" s="63"/>
      <c r="O26" s="31"/>
      <c r="P26" s="31"/>
    </row>
    <row r="27" spans="1:16" ht="15">
      <c r="A27" s="92" t="s">
        <v>110</v>
      </c>
      <c r="B27" s="93">
        <v>15</v>
      </c>
      <c r="C27" s="146">
        <f>C24/40004000+0.001</f>
        <v>0.4923681131886811</v>
      </c>
      <c r="D27" s="146">
        <f>D24/80000000</f>
        <v>0.1545728625</v>
      </c>
      <c r="E27" s="31"/>
      <c r="F27" s="167"/>
      <c r="G27" s="111"/>
      <c r="H27" s="62"/>
      <c r="I27" s="173"/>
      <c r="J27" s="170"/>
      <c r="K27" s="148"/>
      <c r="L27" s="64"/>
      <c r="M27" s="63"/>
      <c r="N27" s="63"/>
      <c r="O27" s="31"/>
      <c r="P27" s="31"/>
    </row>
    <row r="28" spans="1:7" ht="15">
      <c r="A28" s="15"/>
      <c r="C28" s="72"/>
      <c r="D28" s="72"/>
      <c r="F28" s="106"/>
      <c r="G28" s="106"/>
    </row>
    <row r="29" spans="3:5" ht="15">
      <c r="C29" s="74"/>
      <c r="D29" s="80"/>
      <c r="E29"/>
    </row>
    <row r="30" spans="1:5" ht="15">
      <c r="A30" s="26" t="s">
        <v>96</v>
      </c>
      <c r="B30" s="26" t="s">
        <v>112</v>
      </c>
      <c r="C30" s="75"/>
      <c r="D30" s="76" t="s">
        <v>112</v>
      </c>
      <c r="E30"/>
    </row>
    <row r="31" spans="1:5" ht="15">
      <c r="A31" s="77" t="s">
        <v>113</v>
      </c>
      <c r="B31" s="77" t="s">
        <v>93</v>
      </c>
      <c r="C31" s="74"/>
      <c r="D31" s="77" t="s">
        <v>94</v>
      </c>
      <c r="E31"/>
    </row>
    <row r="32" spans="1:5" ht="15">
      <c r="A32" s="77" t="s">
        <v>95</v>
      </c>
      <c r="B32" s="77" t="s">
        <v>36</v>
      </c>
      <c r="C32" s="74"/>
      <c r="D32" s="77" t="s">
        <v>114</v>
      </c>
      <c r="E32"/>
    </row>
    <row r="33" spans="2:5" ht="15">
      <c r="B33" s="78" t="s">
        <v>115</v>
      </c>
      <c r="C33" s="74"/>
      <c r="D33" s="77" t="s">
        <v>116</v>
      </c>
      <c r="E33"/>
    </row>
    <row r="34" spans="2:6" ht="15">
      <c r="B34" s="78" t="s">
        <v>37</v>
      </c>
      <c r="C34"/>
      <c r="D34" s="79"/>
      <c r="E34"/>
      <c r="F34"/>
    </row>
  </sheetData>
  <sheetProtection/>
  <mergeCells count="6">
    <mergeCell ref="L8:L9"/>
    <mergeCell ref="A7:A8"/>
    <mergeCell ref="B7:B8"/>
    <mergeCell ref="K8:K9"/>
    <mergeCell ref="G7:G8"/>
    <mergeCell ref="H7:H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39.8515625" style="0" customWidth="1"/>
    <col min="2" max="2" width="5.421875" style="0" bestFit="1" customWidth="1"/>
    <col min="3" max="5" width="17.7109375" style="27" customWidth="1"/>
    <col min="7" max="7" width="30.28125" style="107" customWidth="1"/>
    <col min="8" max="8" width="9.140625" style="107" customWidth="1"/>
    <col min="9" max="9" width="10.57421875" style="107" bestFit="1" customWidth="1"/>
    <col min="10" max="10" width="14.28125" style="107" bestFit="1" customWidth="1"/>
    <col min="11" max="11" width="15.7109375" style="107" customWidth="1"/>
    <col min="12" max="15" width="9.140625" style="107" customWidth="1"/>
  </cols>
  <sheetData>
    <row r="1" ht="15">
      <c r="A1" s="73" t="s">
        <v>111</v>
      </c>
    </row>
    <row r="2" ht="15">
      <c r="A2" s="73" t="str">
        <f>2!A2</f>
        <v>За 9 месяцев, закончившихся 30 сентября 2019 года</v>
      </c>
    </row>
    <row r="4" ht="15.75">
      <c r="A4" s="1" t="s">
        <v>91</v>
      </c>
    </row>
    <row r="5" ht="15">
      <c r="A5" s="2" t="str">
        <f>2!A5</f>
        <v>За 9 месяцев, закончившихся 30 сентября 2019 года</v>
      </c>
    </row>
    <row r="6" ht="15.75">
      <c r="A6" s="13"/>
    </row>
    <row r="7" spans="1:13" ht="24">
      <c r="A7" s="205" t="s">
        <v>1</v>
      </c>
      <c r="B7" s="207" t="s">
        <v>38</v>
      </c>
      <c r="C7" s="29" t="s">
        <v>50</v>
      </c>
      <c r="D7" s="29" t="s">
        <v>52</v>
      </c>
      <c r="E7" s="209" t="s">
        <v>54</v>
      </c>
      <c r="G7" s="200"/>
      <c r="H7" s="201"/>
      <c r="I7" s="144"/>
      <c r="J7" s="194"/>
      <c r="K7" s="194"/>
      <c r="L7" s="194"/>
      <c r="M7" s="203"/>
    </row>
    <row r="8" spans="1:13" ht="15.75" thickBot="1">
      <c r="A8" s="206"/>
      <c r="B8" s="208"/>
      <c r="C8" s="30" t="s">
        <v>51</v>
      </c>
      <c r="D8" s="30" t="s">
        <v>53</v>
      </c>
      <c r="E8" s="210"/>
      <c r="G8" s="200"/>
      <c r="H8" s="201"/>
      <c r="I8" s="144"/>
      <c r="J8" s="194"/>
      <c r="K8" s="194"/>
      <c r="L8" s="194"/>
      <c r="M8" s="203"/>
    </row>
    <row r="9" spans="1:13" ht="15">
      <c r="A9" s="18"/>
      <c r="B9" s="19"/>
      <c r="C9" s="23"/>
      <c r="D9" s="23"/>
      <c r="E9" s="23"/>
      <c r="G9" s="91"/>
      <c r="H9" s="62"/>
      <c r="I9" s="111"/>
      <c r="J9" s="111"/>
      <c r="K9" s="204"/>
      <c r="L9" s="204"/>
      <c r="M9" s="174"/>
    </row>
    <row r="10" spans="1:13" ht="15">
      <c r="A10" s="117" t="s">
        <v>117</v>
      </c>
      <c r="B10" s="118"/>
      <c r="C10" s="119">
        <v>80000</v>
      </c>
      <c r="D10" s="120">
        <v>-24260656</v>
      </c>
      <c r="E10" s="119">
        <f>SUM(C10:D10)</f>
        <v>-24180656</v>
      </c>
      <c r="G10" s="91"/>
      <c r="H10" s="62"/>
      <c r="I10" s="175"/>
      <c r="J10" s="166"/>
      <c r="K10" s="176"/>
      <c r="L10" s="176"/>
      <c r="M10" s="174"/>
    </row>
    <row r="11" spans="1:13" ht="15">
      <c r="A11" s="151"/>
      <c r="B11" s="132"/>
      <c r="C11" s="152"/>
      <c r="D11" s="153"/>
      <c r="E11" s="152"/>
      <c r="G11" s="111"/>
      <c r="H11" s="62"/>
      <c r="I11" s="175"/>
      <c r="J11" s="116"/>
      <c r="K11" s="177"/>
      <c r="L11" s="177"/>
      <c r="M11" s="174"/>
    </row>
    <row r="12" spans="1:13" ht="15">
      <c r="A12" s="121" t="s">
        <v>55</v>
      </c>
      <c r="B12" s="122"/>
      <c r="C12" s="123"/>
      <c r="D12" s="182">
        <v>12365829</v>
      </c>
      <c r="E12" s="123">
        <f>SUM(D12)</f>
        <v>12365829</v>
      </c>
      <c r="F12" s="67">
        <f>D12-2!D24</f>
        <v>0</v>
      </c>
      <c r="G12" s="111"/>
      <c r="H12" s="62"/>
      <c r="I12" s="178"/>
      <c r="J12" s="116"/>
      <c r="K12" s="177"/>
      <c r="L12" s="177"/>
      <c r="M12" s="174"/>
    </row>
    <row r="13" spans="1:13" ht="15">
      <c r="A13" s="121" t="s">
        <v>56</v>
      </c>
      <c r="B13" s="122"/>
      <c r="C13" s="123"/>
      <c r="D13" s="123">
        <f>SUM(D12)</f>
        <v>12365829</v>
      </c>
      <c r="E13" s="123">
        <f>SUM(E12)</f>
        <v>12365829</v>
      </c>
      <c r="G13" s="111"/>
      <c r="H13" s="62"/>
      <c r="I13" s="178"/>
      <c r="J13" s="116"/>
      <c r="K13" s="177"/>
      <c r="L13" s="177"/>
      <c r="M13" s="174"/>
    </row>
    <row r="14" spans="1:13" ht="15.75" thickBot="1">
      <c r="A14" s="126" t="s">
        <v>133</v>
      </c>
      <c r="B14" s="127"/>
      <c r="C14" s="128">
        <v>80000</v>
      </c>
      <c r="D14" s="128">
        <f>D10+D13</f>
        <v>-11894827</v>
      </c>
      <c r="E14" s="128">
        <f>E10+E13</f>
        <v>-11814827</v>
      </c>
      <c r="G14" s="91"/>
      <c r="H14" s="62"/>
      <c r="I14" s="175"/>
      <c r="J14" s="166"/>
      <c r="K14" s="176"/>
      <c r="L14" s="176"/>
      <c r="M14" s="174"/>
    </row>
    <row r="15" spans="1:13" ht="15">
      <c r="A15" s="18"/>
      <c r="B15" s="19"/>
      <c r="C15" s="23"/>
      <c r="D15" s="25"/>
      <c r="E15" s="23"/>
      <c r="G15" s="91"/>
      <c r="H15" s="62"/>
      <c r="I15" s="175"/>
      <c r="J15" s="175"/>
      <c r="K15" s="179"/>
      <c r="L15" s="179"/>
      <c r="M15" s="174"/>
    </row>
    <row r="16" spans="1:13" ht="15.75" customHeight="1">
      <c r="A16" s="117" t="s">
        <v>118</v>
      </c>
      <c r="B16" s="122"/>
      <c r="C16" s="119">
        <v>80000</v>
      </c>
      <c r="D16" s="129">
        <f>1!D38</f>
        <v>-12485550</v>
      </c>
      <c r="E16" s="129">
        <f>SUM(C16:D16)</f>
        <v>-12405550</v>
      </c>
      <c r="F16" s="67">
        <f>E16-1!D39</f>
        <v>0</v>
      </c>
      <c r="G16" s="91"/>
      <c r="H16" s="143"/>
      <c r="I16" s="175"/>
      <c r="J16" s="176"/>
      <c r="K16" s="176"/>
      <c r="L16" s="106"/>
      <c r="M16" s="158"/>
    </row>
    <row r="17" spans="1:13" ht="15">
      <c r="A17" s="131"/>
      <c r="B17" s="132"/>
      <c r="C17" s="133"/>
      <c r="D17" s="134"/>
      <c r="E17" s="134"/>
      <c r="G17" s="91"/>
      <c r="H17" s="62"/>
      <c r="I17" s="175"/>
      <c r="J17" s="177"/>
      <c r="K17" s="177"/>
      <c r="L17" s="106"/>
      <c r="M17" s="61"/>
    </row>
    <row r="18" spans="1:13" ht="15.75" customHeight="1">
      <c r="A18" s="121" t="s">
        <v>57</v>
      </c>
      <c r="B18" s="122"/>
      <c r="C18" s="123"/>
      <c r="D18" s="123">
        <f>2!C24</f>
        <v>19656690</v>
      </c>
      <c r="E18" s="123">
        <f>SUM(C18:D18)</f>
        <v>19656690</v>
      </c>
      <c r="G18" s="111"/>
      <c r="H18" s="62"/>
      <c r="I18" s="178"/>
      <c r="J18" s="177"/>
      <c r="K18" s="177"/>
      <c r="L18" s="106"/>
      <c r="M18" s="61"/>
    </row>
    <row r="19" spans="1:13" ht="15">
      <c r="A19" s="130" t="s">
        <v>58</v>
      </c>
      <c r="B19" s="124"/>
      <c r="C19" s="125"/>
      <c r="D19" s="125">
        <f>D18</f>
        <v>19656690</v>
      </c>
      <c r="E19" s="125">
        <f>E18</f>
        <v>19656690</v>
      </c>
      <c r="G19" s="111"/>
      <c r="H19" s="62"/>
      <c r="I19" s="178"/>
      <c r="J19" s="177"/>
      <c r="K19" s="177"/>
      <c r="L19" s="106"/>
      <c r="M19" s="61"/>
    </row>
    <row r="20" spans="1:13" ht="15.75" thickBot="1">
      <c r="A20" s="8" t="s">
        <v>127</v>
      </c>
      <c r="B20" s="20"/>
      <c r="C20" s="24">
        <f>C16+C19</f>
        <v>80000</v>
      </c>
      <c r="D20" s="24">
        <f>D16+D19</f>
        <v>7171140</v>
      </c>
      <c r="E20" s="24">
        <f>E16+E19</f>
        <v>7251140</v>
      </c>
      <c r="F20" s="67">
        <f>E20-1!C39</f>
        <v>0</v>
      </c>
      <c r="G20" s="91"/>
      <c r="H20" s="62"/>
      <c r="I20" s="175"/>
      <c r="J20" s="176"/>
      <c r="K20" s="176"/>
      <c r="L20" s="106"/>
      <c r="M20" s="158"/>
    </row>
    <row r="21" spans="1:13" ht="15">
      <c r="A21" s="21"/>
      <c r="G21" s="148"/>
      <c r="H21" s="64"/>
      <c r="I21" s="147"/>
      <c r="J21" s="211"/>
      <c r="K21" s="211"/>
      <c r="L21" s="211"/>
      <c r="M21" s="211"/>
    </row>
    <row r="22" spans="3:13" ht="15">
      <c r="C22" s="74"/>
      <c r="D22" s="79"/>
      <c r="E22"/>
      <c r="G22" s="149"/>
      <c r="H22" s="64"/>
      <c r="I22" s="150"/>
      <c r="J22" s="202"/>
      <c r="K22" s="202"/>
      <c r="L22" s="202"/>
      <c r="M22" s="202"/>
    </row>
    <row r="23" spans="1:5" ht="15">
      <c r="A23" s="26" t="s">
        <v>96</v>
      </c>
      <c r="B23" s="26"/>
      <c r="C23" s="26" t="s">
        <v>112</v>
      </c>
      <c r="D23" s="75"/>
      <c r="E23" s="76" t="s">
        <v>112</v>
      </c>
    </row>
    <row r="24" spans="1:5" ht="15">
      <c r="A24" s="77" t="s">
        <v>113</v>
      </c>
      <c r="B24" s="77"/>
      <c r="C24" s="77" t="s">
        <v>93</v>
      </c>
      <c r="D24" s="74"/>
      <c r="E24" s="77" t="s">
        <v>94</v>
      </c>
    </row>
    <row r="25" spans="1:5" ht="15">
      <c r="A25" s="77" t="s">
        <v>95</v>
      </c>
      <c r="B25" s="77"/>
      <c r="C25" s="77" t="s">
        <v>36</v>
      </c>
      <c r="D25" s="74"/>
      <c r="E25" s="77" t="s">
        <v>114</v>
      </c>
    </row>
    <row r="26" spans="3:5" ht="15">
      <c r="C26" s="78" t="s">
        <v>115</v>
      </c>
      <c r="D26" s="74"/>
      <c r="E26" s="77" t="s">
        <v>116</v>
      </c>
    </row>
    <row r="27" spans="3:5" ht="15">
      <c r="C27" s="78" t="s">
        <v>37</v>
      </c>
      <c r="D27"/>
      <c r="E27" s="79"/>
    </row>
  </sheetData>
  <sheetProtection/>
  <mergeCells count="13">
    <mergeCell ref="A7:A8"/>
    <mergeCell ref="B7:B8"/>
    <mergeCell ref="E7:E8"/>
    <mergeCell ref="J21:K21"/>
    <mergeCell ref="L21:M21"/>
    <mergeCell ref="J22:K22"/>
    <mergeCell ref="L22:M22"/>
    <mergeCell ref="G7:G8"/>
    <mergeCell ref="H7:H8"/>
    <mergeCell ref="J7:J8"/>
    <mergeCell ref="K7:L8"/>
    <mergeCell ref="M7:M8"/>
    <mergeCell ref="K9:L9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view="pageBreakPreview" zoomScaleNormal="85" zoomScaleSheetLayoutView="100" zoomScalePageLayoutView="0" workbookViewId="0" topLeftCell="A1">
      <selection activeCell="G56" sqref="G56"/>
    </sheetView>
  </sheetViews>
  <sheetFormatPr defaultColWidth="9.140625" defaultRowHeight="15"/>
  <cols>
    <col min="1" max="1" width="50.7109375" style="35" customWidth="1"/>
    <col min="2" max="2" width="13.421875" style="35" customWidth="1"/>
    <col min="3" max="3" width="17.140625" style="36" customWidth="1"/>
    <col min="4" max="4" width="18.421875" style="37" customWidth="1"/>
    <col min="5" max="5" width="9.140625" style="54" customWidth="1"/>
    <col min="6" max="6" width="9.140625" style="35" customWidth="1"/>
    <col min="7" max="7" width="35.8515625" style="54" customWidth="1"/>
    <col min="8" max="8" width="9.28125" style="54" bestFit="1" customWidth="1"/>
    <col min="9" max="9" width="14.28125" style="180" bestFit="1" customWidth="1"/>
    <col min="10" max="10" width="17.57421875" style="180" customWidth="1"/>
    <col min="11" max="14" width="9.140625" style="54" customWidth="1"/>
    <col min="15" max="16384" width="9.140625" style="35" customWidth="1"/>
  </cols>
  <sheetData>
    <row r="1" ht="15">
      <c r="A1" s="73" t="s">
        <v>111</v>
      </c>
    </row>
    <row r="2" ht="15">
      <c r="A2" s="73" t="str">
        <f>2!A2</f>
        <v>За 9 месяцев, закончившихся 30 сентября 2019 года</v>
      </c>
    </row>
    <row r="3" ht="6.75" customHeight="1"/>
    <row r="4" ht="15.75">
      <c r="A4" s="34" t="s">
        <v>92</v>
      </c>
    </row>
    <row r="5" ht="15">
      <c r="A5" s="2" t="str">
        <f>3!A5</f>
        <v>За 9 месяцев, закончившихся 30 сентября 2019 года</v>
      </c>
    </row>
    <row r="6" ht="3.75" customHeight="1">
      <c r="A6" s="38"/>
    </row>
    <row r="7" spans="1:11" ht="31.5" customHeight="1">
      <c r="A7" s="212" t="s">
        <v>1</v>
      </c>
      <c r="B7" s="214" t="s">
        <v>38</v>
      </c>
      <c r="C7" s="144" t="str">
        <f>2!C7</f>
        <v>За 9 месяцев, закончившихся</v>
      </c>
      <c r="D7" s="144" t="str">
        <f>2!D7</f>
        <v>За 9 месяцев, закончившихся</v>
      </c>
      <c r="G7" s="200"/>
      <c r="H7" s="201"/>
      <c r="I7" s="181"/>
      <c r="J7" s="176"/>
      <c r="K7" s="158"/>
    </row>
    <row r="8" spans="1:11" ht="29.25" customHeight="1" thickBot="1">
      <c r="A8" s="213"/>
      <c r="B8" s="215"/>
      <c r="C8" s="145" t="str">
        <f>2!C8</f>
        <v>30 сентября  2019 года</v>
      </c>
      <c r="D8" s="145" t="str">
        <f>2!D8</f>
        <v>30 сентября  2018 года</v>
      </c>
      <c r="G8" s="200"/>
      <c r="H8" s="201"/>
      <c r="I8" s="181"/>
      <c r="J8" s="176"/>
      <c r="K8" s="158"/>
    </row>
    <row r="9" spans="1:10" ht="7.5" customHeight="1">
      <c r="A9" s="39"/>
      <c r="B9" s="99"/>
      <c r="C9" s="40"/>
      <c r="D9" s="189"/>
      <c r="G9" s="116"/>
      <c r="H9" s="115"/>
      <c r="I9" s="116"/>
      <c r="J9" s="116"/>
    </row>
    <row r="10" spans="1:11" ht="19.5" customHeight="1">
      <c r="A10" s="41" t="s">
        <v>59</v>
      </c>
      <c r="B10" s="100"/>
      <c r="C10" s="42"/>
      <c r="D10" s="42"/>
      <c r="G10" s="91"/>
      <c r="H10" s="62"/>
      <c r="I10" s="116"/>
      <c r="J10" s="116"/>
      <c r="K10" s="107"/>
    </row>
    <row r="11" spans="1:12" ht="15">
      <c r="A11" s="52" t="s">
        <v>97</v>
      </c>
      <c r="B11" s="95"/>
      <c r="C11" s="52">
        <v>27898882</v>
      </c>
      <c r="D11" s="52">
        <v>23900293</v>
      </c>
      <c r="E11" s="55"/>
      <c r="G11" s="111"/>
      <c r="H11" s="62"/>
      <c r="I11" s="116"/>
      <c r="J11" s="116"/>
      <c r="K11" s="186"/>
      <c r="L11" s="186"/>
    </row>
    <row r="12" spans="1:12" ht="9.75" customHeight="1">
      <c r="A12" s="52" t="s">
        <v>98</v>
      </c>
      <c r="B12" s="95"/>
      <c r="C12" s="180"/>
      <c r="D12" s="180"/>
      <c r="E12" s="55"/>
      <c r="K12" s="186"/>
      <c r="L12" s="186"/>
    </row>
    <row r="13" spans="1:12" ht="15">
      <c r="A13" s="53" t="s">
        <v>60</v>
      </c>
      <c r="B13" s="95"/>
      <c r="C13" s="52"/>
      <c r="D13" s="52"/>
      <c r="E13" s="55"/>
      <c r="G13" s="91"/>
      <c r="H13" s="62"/>
      <c r="I13" s="116"/>
      <c r="J13" s="116"/>
      <c r="K13" s="186"/>
      <c r="L13" s="186"/>
    </row>
    <row r="14" spans="1:12" ht="17.25" customHeight="1">
      <c r="A14" s="52" t="s">
        <v>61</v>
      </c>
      <c r="B14" s="95" t="s">
        <v>99</v>
      </c>
      <c r="C14" s="52">
        <v>10203220</v>
      </c>
      <c r="D14" s="52">
        <v>7551163</v>
      </c>
      <c r="E14" s="55"/>
      <c r="G14" s="111"/>
      <c r="H14" s="62"/>
      <c r="I14" s="116"/>
      <c r="J14" s="116"/>
      <c r="K14" s="186"/>
      <c r="L14" s="186"/>
    </row>
    <row r="15" spans="1:12" ht="30.75" customHeight="1">
      <c r="A15" s="52" t="s">
        <v>62</v>
      </c>
      <c r="B15" s="95">
        <v>31</v>
      </c>
      <c r="C15" s="52">
        <v>343</v>
      </c>
      <c r="D15" s="52">
        <v>267079</v>
      </c>
      <c r="E15" s="55"/>
      <c r="G15" s="111"/>
      <c r="H15" s="62"/>
      <c r="I15" s="116"/>
      <c r="J15" s="116"/>
      <c r="K15" s="186"/>
      <c r="L15" s="186"/>
    </row>
    <row r="16" spans="1:12" ht="15">
      <c r="A16" s="52" t="s">
        <v>46</v>
      </c>
      <c r="B16" s="95">
        <v>30</v>
      </c>
      <c r="C16" s="52">
        <v>9617316</v>
      </c>
      <c r="D16" s="52">
        <v>8023189</v>
      </c>
      <c r="E16" s="55"/>
      <c r="G16" s="111"/>
      <c r="H16" s="62"/>
      <c r="I16" s="116"/>
      <c r="J16" s="116"/>
      <c r="K16" s="186"/>
      <c r="L16" s="186"/>
    </row>
    <row r="17" spans="1:12" ht="15">
      <c r="A17" s="52" t="s">
        <v>45</v>
      </c>
      <c r="B17" s="95">
        <v>29</v>
      </c>
      <c r="C17" s="52">
        <v>-584266</v>
      </c>
      <c r="D17" s="52">
        <v>-590637</v>
      </c>
      <c r="E17" s="55"/>
      <c r="G17" s="111"/>
      <c r="H17" s="62"/>
      <c r="I17" s="116"/>
      <c r="J17" s="116"/>
      <c r="K17" s="186"/>
      <c r="L17" s="186"/>
    </row>
    <row r="18" spans="1:12" ht="24">
      <c r="A18" s="52" t="s">
        <v>100</v>
      </c>
      <c r="B18" s="95"/>
      <c r="C18" s="52">
        <v>1406108</v>
      </c>
      <c r="D18" s="52">
        <v>11326991</v>
      </c>
      <c r="E18" s="55"/>
      <c r="G18" s="111"/>
      <c r="H18" s="62"/>
      <c r="I18" s="116"/>
      <c r="J18" s="116"/>
      <c r="K18" s="186"/>
      <c r="L18" s="186"/>
    </row>
    <row r="19" spans="1:12" ht="24">
      <c r="A19" s="182" t="s">
        <v>101</v>
      </c>
      <c r="B19" s="96"/>
      <c r="C19" s="182">
        <v>747</v>
      </c>
      <c r="D19" s="182">
        <v>28</v>
      </c>
      <c r="E19" s="55"/>
      <c r="G19" s="111"/>
      <c r="H19" s="62"/>
      <c r="I19" s="116"/>
      <c r="J19" s="116"/>
      <c r="K19" s="186"/>
      <c r="L19" s="186"/>
    </row>
    <row r="20" spans="1:12" ht="24">
      <c r="A20" s="41" t="s">
        <v>63</v>
      </c>
      <c r="B20" s="100"/>
      <c r="C20" s="40">
        <f>SUM(C11:C19)</f>
        <v>48542350</v>
      </c>
      <c r="D20" s="189">
        <f>SUM(D11:D19)</f>
        <v>50478106</v>
      </c>
      <c r="E20" s="55"/>
      <c r="G20" s="91"/>
      <c r="H20" s="143"/>
      <c r="I20" s="166"/>
      <c r="J20" s="166"/>
      <c r="K20" s="186"/>
      <c r="L20" s="186"/>
    </row>
    <row r="21" spans="1:12" ht="5.25" customHeight="1">
      <c r="A21" s="41"/>
      <c r="B21" s="100"/>
      <c r="C21" s="40"/>
      <c r="D21" s="42"/>
      <c r="E21" s="55"/>
      <c r="K21" s="186"/>
      <c r="L21" s="186"/>
    </row>
    <row r="22" spans="1:12" ht="15">
      <c r="A22" s="53" t="s">
        <v>64</v>
      </c>
      <c r="B22" s="95"/>
      <c r="C22" s="17"/>
      <c r="D22" s="17"/>
      <c r="E22" s="55"/>
      <c r="G22" s="91"/>
      <c r="H22" s="62"/>
      <c r="I22" s="116"/>
      <c r="J22" s="116"/>
      <c r="K22" s="186"/>
      <c r="L22" s="186"/>
    </row>
    <row r="23" spans="1:12" ht="27.75" customHeight="1">
      <c r="A23" s="52" t="s">
        <v>102</v>
      </c>
      <c r="B23" s="95"/>
      <c r="C23" s="52">
        <v>32363971</v>
      </c>
      <c r="D23" s="52">
        <v>-44614755</v>
      </c>
      <c r="E23" s="55"/>
      <c r="G23" s="111"/>
      <c r="H23" s="62"/>
      <c r="I23" s="116"/>
      <c r="J23" s="116"/>
      <c r="K23" s="186"/>
      <c r="L23" s="186"/>
    </row>
    <row r="24" spans="1:12" ht="15">
      <c r="A24" s="52" t="s">
        <v>65</v>
      </c>
      <c r="B24" s="95"/>
      <c r="C24" s="52">
        <v>-3352138</v>
      </c>
      <c r="D24" s="52">
        <v>-269226</v>
      </c>
      <c r="E24" s="55"/>
      <c r="G24" s="111"/>
      <c r="H24" s="62"/>
      <c r="I24" s="116"/>
      <c r="J24" s="116"/>
      <c r="K24" s="186"/>
      <c r="L24" s="186"/>
    </row>
    <row r="25" spans="1:12" ht="14.25" customHeight="1">
      <c r="A25" s="52" t="s">
        <v>66</v>
      </c>
      <c r="B25" s="95"/>
      <c r="C25" s="52">
        <v>-1793441</v>
      </c>
      <c r="D25" s="52">
        <v>-532387</v>
      </c>
      <c r="E25" s="55"/>
      <c r="G25" s="111"/>
      <c r="H25" s="62"/>
      <c r="I25" s="116"/>
      <c r="J25" s="116"/>
      <c r="K25" s="186"/>
      <c r="L25" s="186"/>
    </row>
    <row r="26" spans="1:12" ht="15.75" customHeight="1">
      <c r="A26" s="52" t="s">
        <v>67</v>
      </c>
      <c r="B26" s="95"/>
      <c r="C26" s="52">
        <v>-47343</v>
      </c>
      <c r="D26" s="52">
        <v>1117</v>
      </c>
      <c r="E26" s="55"/>
      <c r="G26" s="111"/>
      <c r="H26" s="62"/>
      <c r="I26" s="116"/>
      <c r="J26" s="116"/>
      <c r="K26" s="186"/>
      <c r="L26" s="186"/>
    </row>
    <row r="27" spans="1:12" ht="21.75" customHeight="1">
      <c r="A27" s="52" t="s">
        <v>68</v>
      </c>
      <c r="B27" s="95"/>
      <c r="C27" s="52">
        <v>-33385405</v>
      </c>
      <c r="D27" s="52">
        <v>23743481</v>
      </c>
      <c r="E27" s="55"/>
      <c r="G27" s="111"/>
      <c r="H27" s="62"/>
      <c r="I27" s="116"/>
      <c r="J27" s="116"/>
      <c r="K27" s="186"/>
      <c r="L27" s="186"/>
    </row>
    <row r="28" spans="1:12" ht="15">
      <c r="A28" s="52" t="s">
        <v>103</v>
      </c>
      <c r="B28" s="95"/>
      <c r="C28" s="52">
        <v>-8377707</v>
      </c>
      <c r="D28" s="52">
        <v>-1970869</v>
      </c>
      <c r="E28" s="55"/>
      <c r="G28" s="111"/>
      <c r="H28" s="62"/>
      <c r="I28" s="116"/>
      <c r="J28" s="116"/>
      <c r="K28" s="186"/>
      <c r="L28" s="186"/>
    </row>
    <row r="29" spans="1:12" ht="31.5" customHeight="1">
      <c r="A29" s="52" t="s">
        <v>69</v>
      </c>
      <c r="B29" s="95"/>
      <c r="C29" s="52">
        <v>-465983</v>
      </c>
      <c r="D29" s="52">
        <v>-763230</v>
      </c>
      <c r="E29" s="55"/>
      <c r="G29" s="111"/>
      <c r="H29" s="62"/>
      <c r="I29" s="116"/>
      <c r="J29" s="116"/>
      <c r="K29" s="186"/>
      <c r="L29" s="186"/>
    </row>
    <row r="30" spans="1:12" ht="15">
      <c r="A30" s="182" t="s">
        <v>70</v>
      </c>
      <c r="B30" s="96"/>
      <c r="C30" s="182">
        <v>-1395113</v>
      </c>
      <c r="D30" s="182">
        <v>2971185</v>
      </c>
      <c r="E30" s="55"/>
      <c r="G30" s="111"/>
      <c r="H30" s="62"/>
      <c r="I30" s="116"/>
      <c r="J30" s="116"/>
      <c r="K30" s="186"/>
      <c r="L30" s="186"/>
    </row>
    <row r="31" spans="1:12" ht="24">
      <c r="A31" s="41" t="s">
        <v>71</v>
      </c>
      <c r="B31" s="100"/>
      <c r="C31" s="40">
        <f>SUM(C20:C30)</f>
        <v>32089191</v>
      </c>
      <c r="D31" s="189">
        <f>SUM(D20:D30)</f>
        <v>29043422</v>
      </c>
      <c r="E31" s="55"/>
      <c r="G31" s="91"/>
      <c r="H31" s="143"/>
      <c r="I31" s="166"/>
      <c r="J31" s="166"/>
      <c r="K31" s="186"/>
      <c r="L31" s="186"/>
    </row>
    <row r="32" spans="1:12" ht="5.25" customHeight="1">
      <c r="A32" s="39"/>
      <c r="B32" s="100"/>
      <c r="C32" s="40"/>
      <c r="D32" s="42"/>
      <c r="E32" s="55"/>
      <c r="G32" s="111"/>
      <c r="H32" s="62"/>
      <c r="I32" s="116"/>
      <c r="J32" s="116"/>
      <c r="K32" s="186"/>
      <c r="L32" s="186"/>
    </row>
    <row r="33" spans="1:12" ht="15">
      <c r="A33" s="52" t="s">
        <v>72</v>
      </c>
      <c r="B33" s="95"/>
      <c r="C33" s="52">
        <v>-5186175</v>
      </c>
      <c r="D33" s="52">
        <v>-2223552</v>
      </c>
      <c r="E33" s="55"/>
      <c r="G33" s="111"/>
      <c r="H33" s="62"/>
      <c r="I33" s="116"/>
      <c r="J33" s="116"/>
      <c r="K33" s="186"/>
      <c r="L33" s="186"/>
    </row>
    <row r="34" spans="1:12" ht="15">
      <c r="A34" s="182" t="s">
        <v>73</v>
      </c>
      <c r="B34" s="96"/>
      <c r="C34" s="182">
        <v>-640000</v>
      </c>
      <c r="D34" s="182">
        <v>-800833</v>
      </c>
      <c r="E34" s="55"/>
      <c r="G34" s="111"/>
      <c r="H34" s="62"/>
      <c r="I34" s="116"/>
      <c r="J34" s="116"/>
      <c r="K34" s="186"/>
      <c r="L34" s="186"/>
    </row>
    <row r="35" spans="1:12" ht="28.5" customHeight="1" thickBot="1">
      <c r="A35" s="46" t="s">
        <v>74</v>
      </c>
      <c r="B35" s="102"/>
      <c r="C35" s="218">
        <f>SUM(C31:C34)</f>
        <v>26263016</v>
      </c>
      <c r="D35" s="218">
        <f>SUM(D31:D34)</f>
        <v>26019037</v>
      </c>
      <c r="E35" s="55"/>
      <c r="G35" s="91"/>
      <c r="H35" s="143"/>
      <c r="I35" s="166"/>
      <c r="J35" s="166"/>
      <c r="K35" s="186"/>
      <c r="L35" s="186"/>
    </row>
    <row r="36" spans="1:12" ht="6.75" customHeight="1">
      <c r="A36" s="39"/>
      <c r="B36" s="100"/>
      <c r="C36" s="40"/>
      <c r="D36" s="43"/>
      <c r="E36" s="55"/>
      <c r="G36" s="111"/>
      <c r="H36" s="62"/>
      <c r="I36" s="116"/>
      <c r="J36" s="116"/>
      <c r="K36" s="186"/>
      <c r="L36" s="186"/>
    </row>
    <row r="37" spans="1:12" ht="20.25" customHeight="1">
      <c r="A37" s="41" t="s">
        <v>75</v>
      </c>
      <c r="B37" s="99"/>
      <c r="C37" s="40"/>
      <c r="D37" s="42"/>
      <c r="E37" s="55"/>
      <c r="G37" s="91"/>
      <c r="H37" s="143"/>
      <c r="I37" s="116"/>
      <c r="J37" s="116"/>
      <c r="K37" s="186"/>
      <c r="L37" s="186"/>
    </row>
    <row r="38" spans="1:12" ht="15">
      <c r="A38" s="52" t="s">
        <v>76</v>
      </c>
      <c r="B38" s="95"/>
      <c r="C38" s="52">
        <v>128</v>
      </c>
      <c r="D38" s="52">
        <v>756</v>
      </c>
      <c r="E38" s="55"/>
      <c r="G38" s="111"/>
      <c r="H38" s="62"/>
      <c r="I38" s="116"/>
      <c r="J38" s="116"/>
      <c r="K38" s="186"/>
      <c r="L38" s="186"/>
    </row>
    <row r="39" spans="1:12" ht="15">
      <c r="A39" s="52" t="s">
        <v>77</v>
      </c>
      <c r="B39" s="95">
        <v>4</v>
      </c>
      <c r="C39" s="52">
        <v>-97766</v>
      </c>
      <c r="D39" s="52">
        <v>-10542</v>
      </c>
      <c r="E39" s="55"/>
      <c r="G39" s="111"/>
      <c r="H39" s="62"/>
      <c r="I39" s="116"/>
      <c r="J39" s="116"/>
      <c r="K39" s="186"/>
      <c r="L39" s="186"/>
    </row>
    <row r="40" spans="1:12" ht="15">
      <c r="A40" s="52" t="s">
        <v>78</v>
      </c>
      <c r="B40" s="95"/>
      <c r="C40" s="52">
        <v>-788186</v>
      </c>
      <c r="D40" s="52">
        <v>-168749</v>
      </c>
      <c r="E40" s="55"/>
      <c r="G40" s="111"/>
      <c r="H40" s="62"/>
      <c r="I40" s="116"/>
      <c r="J40" s="116"/>
      <c r="K40" s="186"/>
      <c r="L40" s="186"/>
    </row>
    <row r="41" spans="1:12" ht="15">
      <c r="A41" s="52" t="s">
        <v>79</v>
      </c>
      <c r="B41" s="95"/>
      <c r="C41" s="52">
        <v>-9586826</v>
      </c>
      <c r="D41" s="52">
        <v>-19390910</v>
      </c>
      <c r="E41" s="55"/>
      <c r="G41" s="111"/>
      <c r="H41" s="62"/>
      <c r="I41" s="116"/>
      <c r="J41" s="116"/>
      <c r="K41" s="186"/>
      <c r="L41" s="186"/>
    </row>
    <row r="42" spans="1:12" ht="15">
      <c r="A42" s="52" t="s">
        <v>80</v>
      </c>
      <c r="B42" s="95"/>
      <c r="C42" s="52">
        <v>-111607</v>
      </c>
      <c r="D42" s="52">
        <v>-43322</v>
      </c>
      <c r="E42" s="55"/>
      <c r="G42" s="111"/>
      <c r="H42" s="62"/>
      <c r="I42" s="116"/>
      <c r="J42" s="116"/>
      <c r="K42" s="186"/>
      <c r="L42" s="186"/>
    </row>
    <row r="43" spans="1:12" ht="15">
      <c r="A43" s="52" t="s">
        <v>81</v>
      </c>
      <c r="B43" s="95"/>
      <c r="C43" s="52">
        <v>-89587</v>
      </c>
      <c r="D43" s="52">
        <v>-36010</v>
      </c>
      <c r="E43" s="55"/>
      <c r="G43" s="111"/>
      <c r="H43" s="62"/>
      <c r="I43" s="116"/>
      <c r="J43" s="116"/>
      <c r="K43" s="186"/>
      <c r="L43" s="186"/>
    </row>
    <row r="44" spans="1:12" ht="15">
      <c r="A44" s="56" t="s">
        <v>125</v>
      </c>
      <c r="B44" s="95"/>
      <c r="C44" s="52"/>
      <c r="D44" s="52">
        <v>-525676</v>
      </c>
      <c r="E44" s="55"/>
      <c r="G44" s="111"/>
      <c r="H44" s="62"/>
      <c r="I44" s="116"/>
      <c r="J44" s="116"/>
      <c r="K44" s="186"/>
      <c r="L44" s="186"/>
    </row>
    <row r="45" spans="1:12" ht="15">
      <c r="A45" s="56" t="s">
        <v>134</v>
      </c>
      <c r="B45" s="95"/>
      <c r="C45" s="52"/>
      <c r="D45" s="52">
        <v>72300</v>
      </c>
      <c r="E45" s="55"/>
      <c r="G45" s="111"/>
      <c r="H45" s="62"/>
      <c r="I45" s="116"/>
      <c r="J45" s="116"/>
      <c r="K45" s="186"/>
      <c r="L45" s="186"/>
    </row>
    <row r="46" spans="1:12" ht="18" customHeight="1">
      <c r="A46" s="182" t="s">
        <v>82</v>
      </c>
      <c r="B46" s="96"/>
      <c r="C46" s="182">
        <v>-83132</v>
      </c>
      <c r="D46" s="182">
        <v>672280</v>
      </c>
      <c r="E46" s="55"/>
      <c r="G46" s="111"/>
      <c r="H46" s="62"/>
      <c r="I46" s="116"/>
      <c r="J46" s="116"/>
      <c r="K46" s="186"/>
      <c r="L46" s="186"/>
    </row>
    <row r="47" spans="1:12" ht="27" customHeight="1" thickBot="1">
      <c r="A47" s="46" t="s">
        <v>83</v>
      </c>
      <c r="B47" s="102"/>
      <c r="C47" s="218">
        <f>SUM(C38:C46)</f>
        <v>-10756976</v>
      </c>
      <c r="D47" s="218">
        <f>SUM(D38:D46)</f>
        <v>-19429873</v>
      </c>
      <c r="E47" s="55"/>
      <c r="G47" s="91"/>
      <c r="H47" s="143"/>
      <c r="I47" s="166"/>
      <c r="J47" s="166"/>
      <c r="K47" s="186"/>
      <c r="L47" s="186"/>
    </row>
    <row r="48" spans="1:12" ht="15">
      <c r="A48" s="44"/>
      <c r="B48" s="101"/>
      <c r="C48" s="45"/>
      <c r="D48" s="45"/>
      <c r="E48" s="55"/>
      <c r="G48" s="187"/>
      <c r="H48" s="26"/>
      <c r="I48" s="188"/>
      <c r="J48" s="188"/>
      <c r="K48" s="186"/>
      <c r="L48" s="186"/>
    </row>
    <row r="49" spans="1:12" ht="27.75" customHeight="1">
      <c r="A49" s="155" t="s">
        <v>124</v>
      </c>
      <c r="B49" s="60" t="s">
        <v>38</v>
      </c>
      <c r="C49" s="22" t="s">
        <v>120</v>
      </c>
      <c r="D49" s="22" t="s">
        <v>120</v>
      </c>
      <c r="E49" s="55"/>
      <c r="G49" s="157"/>
      <c r="H49" s="143"/>
      <c r="I49" s="181"/>
      <c r="J49" s="144"/>
      <c r="K49" s="186"/>
      <c r="L49" s="186"/>
    </row>
    <row r="50" spans="1:12" ht="15.75" thickBot="1">
      <c r="A50" s="156"/>
      <c r="B50" s="58"/>
      <c r="C50" s="154" t="s">
        <v>121</v>
      </c>
      <c r="D50" s="154" t="s">
        <v>122</v>
      </c>
      <c r="E50" s="55"/>
      <c r="G50" s="157"/>
      <c r="H50" s="143"/>
      <c r="I50" s="181"/>
      <c r="J50" s="144"/>
      <c r="K50" s="186"/>
      <c r="L50" s="186"/>
    </row>
    <row r="51" spans="1:12" ht="15">
      <c r="A51" s="44"/>
      <c r="B51" s="101"/>
      <c r="C51" s="45"/>
      <c r="D51" s="45"/>
      <c r="E51" s="55"/>
      <c r="G51" s="91"/>
      <c r="H51" s="143"/>
      <c r="I51" s="166"/>
      <c r="J51" s="116"/>
      <c r="K51" s="186"/>
      <c r="L51" s="186"/>
    </row>
    <row r="52" spans="1:12" ht="15">
      <c r="A52" s="41" t="s">
        <v>84</v>
      </c>
      <c r="B52" s="100"/>
      <c r="C52" s="40"/>
      <c r="D52" s="42"/>
      <c r="E52" s="55"/>
      <c r="G52" s="91"/>
      <c r="H52" s="62"/>
      <c r="I52" s="166"/>
      <c r="J52" s="166"/>
      <c r="K52" s="186"/>
      <c r="L52" s="186"/>
    </row>
    <row r="53" spans="1:12" ht="15">
      <c r="A53" s="52" t="s">
        <v>104</v>
      </c>
      <c r="B53" s="95">
        <v>16</v>
      </c>
      <c r="C53" s="52" t="s">
        <v>126</v>
      </c>
      <c r="D53" s="52">
        <v>46613812</v>
      </c>
      <c r="E53" s="55"/>
      <c r="G53" s="111"/>
      <c r="H53" s="62"/>
      <c r="I53" s="116"/>
      <c r="J53" s="116"/>
      <c r="K53" s="186"/>
      <c r="L53" s="186"/>
    </row>
    <row r="54" spans="1:12" ht="15.75" customHeight="1">
      <c r="A54" s="52" t="s">
        <v>85</v>
      </c>
      <c r="B54" s="95">
        <v>16</v>
      </c>
      <c r="C54" s="52">
        <v>-7309858</v>
      </c>
      <c r="D54" s="52">
        <v>-5389266</v>
      </c>
      <c r="E54" s="55"/>
      <c r="G54" s="111"/>
      <c r="H54" s="62"/>
      <c r="I54" s="116"/>
      <c r="J54" s="116"/>
      <c r="K54" s="186"/>
      <c r="L54" s="186"/>
    </row>
    <row r="55" spans="1:12" ht="15">
      <c r="A55" s="182" t="s">
        <v>105</v>
      </c>
      <c r="B55" s="96">
        <v>16</v>
      </c>
      <c r="C55" s="182">
        <v>-10503153</v>
      </c>
      <c r="D55" s="182">
        <v>-46613812</v>
      </c>
      <c r="E55" s="55"/>
      <c r="G55" s="111"/>
      <c r="H55" s="62"/>
      <c r="I55" s="116"/>
      <c r="J55" s="116"/>
      <c r="K55" s="186"/>
      <c r="L55" s="186"/>
    </row>
    <row r="56" spans="1:12" ht="24">
      <c r="A56" s="41" t="s">
        <v>86</v>
      </c>
      <c r="B56" s="100"/>
      <c r="C56" s="40">
        <f>SUM(C53:C55)</f>
        <v>-17813011</v>
      </c>
      <c r="D56" s="40">
        <f>SUM(D53:D55)</f>
        <v>-5389266</v>
      </c>
      <c r="E56" s="55"/>
      <c r="G56" s="91"/>
      <c r="H56" s="143"/>
      <c r="I56" s="166"/>
      <c r="J56" s="166"/>
      <c r="K56" s="186"/>
      <c r="L56" s="186"/>
    </row>
    <row r="57" spans="1:12" ht="15">
      <c r="A57" s="39"/>
      <c r="B57" s="100"/>
      <c r="C57" s="40"/>
      <c r="D57" s="42"/>
      <c r="E57" s="55"/>
      <c r="G57" s="111"/>
      <c r="H57" s="62"/>
      <c r="I57" s="116"/>
      <c r="J57" s="116"/>
      <c r="K57" s="186"/>
      <c r="L57" s="186"/>
    </row>
    <row r="58" spans="1:12" ht="24">
      <c r="A58" s="216" t="s">
        <v>87</v>
      </c>
      <c r="B58" s="217"/>
      <c r="C58" s="182">
        <v>42369</v>
      </c>
      <c r="D58" s="182">
        <v>977093</v>
      </c>
      <c r="E58" s="55"/>
      <c r="G58" s="111"/>
      <c r="H58" s="62"/>
      <c r="I58" s="116"/>
      <c r="J58" s="116"/>
      <c r="K58" s="186"/>
      <c r="L58" s="186"/>
    </row>
    <row r="59" spans="1:12" ht="24">
      <c r="A59" s="41" t="s">
        <v>88</v>
      </c>
      <c r="B59" s="100"/>
      <c r="C59" s="40">
        <f>C35+C47+C56+C58</f>
        <v>-2264602</v>
      </c>
      <c r="D59" s="40">
        <f>D35+D47+D56+D58</f>
        <v>2176991</v>
      </c>
      <c r="G59" s="91"/>
      <c r="H59" s="143"/>
      <c r="I59" s="166"/>
      <c r="J59" s="166"/>
      <c r="K59" s="186"/>
      <c r="L59" s="186"/>
    </row>
    <row r="60" spans="2:12" ht="15">
      <c r="B60" s="103"/>
      <c r="C60" s="105"/>
      <c r="D60" s="105"/>
      <c r="G60" s="91"/>
      <c r="H60" s="62"/>
      <c r="I60" s="116"/>
      <c r="J60" s="116"/>
      <c r="K60" s="186"/>
      <c r="L60" s="186"/>
    </row>
    <row r="61" spans="1:12" ht="15">
      <c r="A61" s="219" t="s">
        <v>89</v>
      </c>
      <c r="B61" s="217">
        <v>14</v>
      </c>
      <c r="C61" s="92">
        <v>6192686</v>
      </c>
      <c r="D61" s="92">
        <v>3885318</v>
      </c>
      <c r="G61" s="111"/>
      <c r="H61" s="62"/>
      <c r="I61" s="116"/>
      <c r="J61" s="116"/>
      <c r="K61" s="186"/>
      <c r="L61" s="186"/>
    </row>
    <row r="62" spans="1:12" ht="15.75" thickBot="1">
      <c r="A62" s="47" t="s">
        <v>90</v>
      </c>
      <c r="B62" s="104">
        <v>14</v>
      </c>
      <c r="C62" s="28">
        <f>SUM(C59:C61)</f>
        <v>3928084</v>
      </c>
      <c r="D62" s="28">
        <f>SUM(D59:D61)</f>
        <v>6062309</v>
      </c>
      <c r="G62" s="91"/>
      <c r="H62" s="143"/>
      <c r="I62" s="166"/>
      <c r="J62" s="166"/>
      <c r="K62" s="186"/>
      <c r="L62" s="186"/>
    </row>
    <row r="63" spans="1:12" ht="15.75" thickTop="1">
      <c r="A63" s="48"/>
      <c r="K63" s="186"/>
      <c r="L63" s="186"/>
    </row>
    <row r="64" spans="3:10" ht="15">
      <c r="C64" s="81"/>
      <c r="D64" s="82"/>
      <c r="E64" s="35"/>
      <c r="G64" s="112"/>
      <c r="H64" s="26"/>
      <c r="I64" s="188"/>
      <c r="J64" s="188"/>
    </row>
    <row r="65" spans="1:11" ht="15">
      <c r="A65" s="54" t="s">
        <v>96</v>
      </c>
      <c r="B65" s="54" t="s">
        <v>112</v>
      </c>
      <c r="C65" s="83"/>
      <c r="D65" s="84" t="s">
        <v>112</v>
      </c>
      <c r="E65" s="35"/>
      <c r="G65" s="114"/>
      <c r="H65" s="114"/>
      <c r="I65" s="114"/>
      <c r="J65" s="106"/>
      <c r="K65" s="26"/>
    </row>
    <row r="66" spans="1:10" ht="15">
      <c r="A66" s="85" t="s">
        <v>113</v>
      </c>
      <c r="B66" s="85" t="s">
        <v>93</v>
      </c>
      <c r="C66" s="81"/>
      <c r="D66" s="85" t="s">
        <v>94</v>
      </c>
      <c r="E66" s="35"/>
      <c r="G66" s="114"/>
      <c r="H66" s="114"/>
      <c r="I66" s="114"/>
      <c r="J66" s="106"/>
    </row>
    <row r="67" spans="1:10" ht="15">
      <c r="A67" s="85" t="s">
        <v>95</v>
      </c>
      <c r="B67" s="85" t="s">
        <v>36</v>
      </c>
      <c r="C67" s="81"/>
      <c r="D67" s="85" t="s">
        <v>114</v>
      </c>
      <c r="E67" s="35"/>
      <c r="I67" s="54"/>
      <c r="J67" s="54"/>
    </row>
    <row r="68" spans="2:10" ht="15">
      <c r="B68" s="86" t="s">
        <v>115</v>
      </c>
      <c r="C68" s="81"/>
      <c r="D68" s="85" t="s">
        <v>116</v>
      </c>
      <c r="E68" s="35"/>
      <c r="G68" s="106"/>
      <c r="H68" s="114"/>
      <c r="I68" s="106"/>
      <c r="J68" s="106"/>
    </row>
    <row r="69" spans="2:10" ht="15">
      <c r="B69" s="86" t="s">
        <v>37</v>
      </c>
      <c r="C69" s="35"/>
      <c r="D69" s="82"/>
      <c r="E69" s="35"/>
      <c r="G69" s="106"/>
      <c r="H69" s="114"/>
      <c r="I69" s="106"/>
      <c r="J69" s="106"/>
    </row>
    <row r="70" ht="15">
      <c r="A70" s="49"/>
    </row>
  </sheetData>
  <sheetProtection/>
  <mergeCells count="4">
    <mergeCell ref="A7:A8"/>
    <mergeCell ref="B7:B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Rauan Zhumakhanova</dc:creator>
  <cp:keywords/>
  <dc:description/>
  <cp:lastModifiedBy>Rashid Mussin</cp:lastModifiedBy>
  <cp:lastPrinted>2019-05-14T06:13:01Z</cp:lastPrinted>
  <dcterms:created xsi:type="dcterms:W3CDTF">2016-11-14T09:11:53Z</dcterms:created>
  <dcterms:modified xsi:type="dcterms:W3CDTF">2019-11-14T13:21:52Z</dcterms:modified>
  <cp:category/>
  <cp:version/>
  <cp:contentType/>
  <cp:contentStatus/>
</cp:coreProperties>
</file>