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'1'!$A$20</definedName>
    <definedName name="_xlnm.Print_Titles" localSheetId="3">'4'!$4:$8</definedName>
    <definedName name="_xlnm.Print_Area" localSheetId="0">'1'!$A$1:$D$64</definedName>
    <definedName name="_xlnm.Print_Area" localSheetId="1">'2'!$A$1:$D$34</definedName>
    <definedName name="_xlnm.Print_Area" localSheetId="2">'3'!$A$1:$E$27</definedName>
    <definedName name="_xlnm.Print_Area" localSheetId="3">'4'!$A$1:$D$68</definedName>
  </definedNames>
  <calcPr fullCalcOnLoad="1"/>
</workbook>
</file>

<file path=xl/sharedStrings.xml><?xml version="1.0" encoding="utf-8"?>
<sst xmlns="http://schemas.openxmlformats.org/spreadsheetml/2006/main" count="197" uniqueCount="135">
  <si>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</si>
  <si>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</si>
  <si>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</si>
  <si>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</si>
  <si>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</si>
  <si>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</si>
  <si>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</si>
  <si>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</si>
  <si>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</si>
  <si>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</si>
  <si>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</si>
  <si>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</si>
  <si>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</si>
  <si>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</si>
  <si>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</si>
  <si>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</si>
  <si>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</si>
  <si>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</si>
  <si>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</si>
  <si>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</si>
  <si>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</si>
  <si>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</si>
  <si>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</si>
  <si>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</si>
  <si>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</si>
  <si>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</si>
  <si>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</si>
  <si>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</si>
  <si>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</si>
  <si>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</si>
  <si>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</si>
  <si>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</si>
  <si>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</si>
  <si>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</si>
  <si>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</si>
  <si>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</si>
  <si>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</si>
  <si>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</si>
  <si>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</si>
  <si>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</si>
  <si>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</si>
  <si>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</si>
  <si>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</si>
  <si>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</si>
  <si>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</si>
  <si>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</si>
  <si>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</si>
  <si>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</si>
  <si>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</si>
  <si>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</si>
  <si>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</si>
  <si>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</si>
  <si>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</si>
  <si>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</si>
  <si>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</si>
  <si>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</si>
  <si>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</si>
  <si>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</si>
  <si>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</si>
  <si>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</si>
  <si>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</si>
  <si>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</si>
  <si>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</si>
  <si>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</si>
  <si>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</si>
  <si>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</si>
  <si>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</si>
  <si>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</si>
  <si>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</si>
  <si>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</si>
  <si>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</si>
  <si>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</si>
  <si>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</si>
  <si>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</si>
  <si>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нематериальных активов</t>
  </si>
  <si>
    <t>Приобретение разведочных и оценочных активов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</si>
  <si>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</si>
  <si>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</si>
  <si>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</si>
  <si>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</si>
  <si>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</si>
  <si>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</si>
  <si>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</si>
  <si>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</si>
  <si>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</si>
  <si>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</si>
  <si>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</si>
  <si>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Генеральный директор</t>
  </si>
  <si>
    <t>__________________</t>
  </si>
  <si>
    <t>Прибыль/(убыток) до налогообложения</t>
  </si>
  <si>
    <t xml:space="preserve"> </t>
  </si>
  <si>
    <t>26, 27, 28, 31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</si>
  <si>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</si>
  <si>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</si>
  <si>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Поступления по займам</t>
  </si>
  <si>
    <t>Погашение займов</t>
  </si>
  <si>
    <t>Накопленный убыток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</si>
  <si>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</si>
  <si>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</si>
  <si>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</si>
  <si>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</si>
  <si>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Консолидированная финансовая отчетность АО "Матен Петролеум", 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</si>
  <si>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</si>
  <si>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</si>
  <si>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</si>
  <si>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</si>
  <si>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</si>
  <si>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 xml:space="preserve">На 1 января 2019 года </t>
  </si>
  <si>
    <t xml:space="preserve">Долгосрочные авансы выданные </t>
  </si>
  <si>
    <t>За 1 полугодие, закончившееся</t>
  </si>
  <si>
    <r>
      <t xml:space="preserve">30 июня  </t>
    </r>
    <r>
      <rPr>
        <b/>
        <sz val="9"/>
        <color indexed="8"/>
        <rFont val="Arial"/>
        <family val="2"/>
      </rPr>
      <t>2019</t>
    </r>
  </si>
  <si>
    <t>30 июня 2018 года</t>
  </si>
  <si>
    <t>30 июня 2019 года</t>
  </si>
  <si>
    <t>31 декабря 2018 года</t>
  </si>
  <si>
    <r>
      <t xml:space="preserve">На 30 июня 2019 </t>
    </r>
    <r>
      <rPr>
        <sz val="10"/>
        <color indexed="8"/>
        <rFont val="Times New Roman"/>
        <family val="1"/>
      </rPr>
      <t>года</t>
    </r>
  </si>
  <si>
    <r>
      <t xml:space="preserve">За 1 полугодие, закончившееся 30 июня 2019 </t>
    </r>
    <r>
      <rPr>
        <sz val="10"/>
        <color indexed="8"/>
        <rFont val="Times New Roman"/>
        <family val="1"/>
      </rPr>
      <t>года</t>
    </r>
  </si>
  <si>
    <r>
      <t xml:space="preserve">30 июня  </t>
    </r>
    <r>
      <rPr>
        <b/>
        <sz val="9"/>
        <color indexed="8"/>
        <rFont val="Arial"/>
        <family val="2"/>
      </rPr>
      <t>2019 года</t>
    </r>
  </si>
  <si>
    <t xml:space="preserve">На 30 июня 2018 года </t>
  </si>
  <si>
    <t>На 30 июня 2019 года</t>
  </si>
  <si>
    <t>В тысячах тенге</t>
  </si>
  <si>
    <t>Предоставление займов</t>
  </si>
  <si>
    <t>-</t>
  </si>
  <si>
    <t>За 1 полугодие, закончившееся 30 июня  2019</t>
  </si>
  <si>
    <t>За 1 полугодие, закончившееся 30 июня 2019 года</t>
  </si>
  <si>
    <t>Чистый (убыток) / прибыль за период</t>
  </si>
  <si>
    <t>Итого совокупный (убыток) / доход за период</t>
  </si>
  <si>
    <t xml:space="preserve">На 1 января 2018 года </t>
  </si>
  <si>
    <t>Чистая прибыль за период</t>
  </si>
  <si>
    <t>Итого совокупный доход за период</t>
  </si>
  <si>
    <t>Чистый убыток за период</t>
  </si>
  <si>
    <t>Итого совокупный убыток за период</t>
  </si>
  <si>
    <t>Денежные средства и их эквиваленты, на начало периода</t>
  </si>
  <si>
    <t>Денежные средства и их эквиваленты, на конец периода</t>
  </si>
  <si>
    <t>Отрицательная/(положительная) курсовая разница, нетто</t>
  </si>
  <si>
    <t>Резерв на обесценение дебиторской задолженности, авансов выданных и займов выданных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</si>
</sst>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.000_р_._-;\-* #,##0.0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6" fontId="47" fillId="0" borderId="0" xfId="59" applyNumberFormat="1" applyFont="1" applyAlignment="1">
      <alignment vertical="center" wrapText="1"/>
    </xf>
    <xf numFmtId="166" fontId="48" fillId="0" borderId="0" xfId="59" applyNumberFormat="1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66" fontId="47" fillId="0" borderId="0" xfId="59" applyNumberFormat="1" applyFont="1" applyAlignment="1">
      <alignment horizontal="right" vertical="center" wrapText="1"/>
    </xf>
    <xf numFmtId="166" fontId="53" fillId="0" borderId="0" xfId="59" applyNumberFormat="1" applyFont="1" applyAlignment="1">
      <alignment vertical="center" wrapText="1"/>
    </xf>
    <xf numFmtId="166" fontId="52" fillId="0" borderId="10" xfId="59" applyNumberFormat="1" applyFont="1" applyBorder="1" applyAlignment="1">
      <alignment vertical="center" wrapText="1"/>
    </xf>
    <xf numFmtId="166" fontId="52" fillId="0" borderId="0" xfId="59" applyNumberFormat="1" applyFont="1" applyAlignment="1">
      <alignment vertical="center" wrapText="1"/>
    </xf>
    <xf numFmtId="0" fontId="0" fillId="0" borderId="0" xfId="0" applyBorder="1" applyAlignment="1">
      <alignment/>
    </xf>
    <xf numFmtId="166" fontId="0" fillId="0" borderId="0" xfId="59" applyNumberFormat="1" applyFont="1" applyAlignment="1">
      <alignment/>
    </xf>
    <xf numFmtId="166" fontId="47" fillId="0" borderId="12" xfId="59" applyNumberFormat="1" applyFont="1" applyFill="1" applyBorder="1" applyAlignment="1">
      <alignment vertical="center" wrapText="1"/>
    </xf>
    <xf numFmtId="166" fontId="52" fillId="0" borderId="0" xfId="59" applyNumberFormat="1" applyFont="1" applyAlignment="1">
      <alignment horizontal="right" vertical="center" wrapText="1"/>
    </xf>
    <xf numFmtId="166" fontId="52" fillId="0" borderId="10" xfId="59" applyNumberFormat="1" applyFont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166" fontId="0" fillId="0" borderId="0" xfId="59" applyNumberFormat="1" applyFont="1" applyAlignment="1">
      <alignment horizontal="right"/>
    </xf>
    <xf numFmtId="166" fontId="47" fillId="0" borderId="10" xfId="59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/>
    </xf>
    <xf numFmtId="166" fontId="0" fillId="0" borderId="0" xfId="59" applyNumberFormat="1" applyFont="1" applyFill="1" applyAlignment="1">
      <alignment/>
    </xf>
    <xf numFmtId="166" fontId="0" fillId="0" borderId="0" xfId="59" applyNumberFormat="1" applyFont="1" applyFill="1" applyAlignment="1">
      <alignment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166" fontId="47" fillId="0" borderId="0" xfId="59" applyNumberFormat="1" applyFont="1" applyFill="1" applyAlignment="1">
      <alignment vertical="center" wrapText="1"/>
    </xf>
    <xf numFmtId="166" fontId="47" fillId="0" borderId="11" xfId="59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166" fontId="48" fillId="0" borderId="0" xfId="59" applyNumberFormat="1" applyFont="1" applyFill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166" fontId="48" fillId="0" borderId="11" xfId="59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166" fontId="47" fillId="0" borderId="13" xfId="59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166" fontId="51" fillId="0" borderId="0" xfId="59" applyNumberFormat="1" applyFont="1" applyFill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5" fontId="48" fillId="0" borderId="0" xfId="59" applyFont="1" applyAlignment="1">
      <alignment horizontal="left" vertical="center" wrapText="1"/>
    </xf>
    <xf numFmtId="165" fontId="47" fillId="0" borderId="0" xfId="59" applyFont="1" applyAlignment="1">
      <alignment horizontal="left" vertical="center" wrapText="1"/>
    </xf>
    <xf numFmtId="165" fontId="48" fillId="0" borderId="10" xfId="59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48" fillId="0" borderId="0" xfId="59" applyNumberFormat="1" applyFont="1" applyAlignment="1">
      <alignment horizontal="left" vertical="center" wrapText="1"/>
    </xf>
    <xf numFmtId="166" fontId="48" fillId="0" borderId="0" xfId="59" applyNumberFormat="1" applyFont="1" applyAlignment="1">
      <alignment horizontal="center" vertical="center" wrapText="1"/>
    </xf>
    <xf numFmtId="166" fontId="47" fillId="0" borderId="10" xfId="59" applyNumberFormat="1" applyFont="1" applyBorder="1" applyAlignment="1">
      <alignment horizontal="center" vertical="center" wrapText="1"/>
    </xf>
    <xf numFmtId="166" fontId="47" fillId="0" borderId="0" xfId="59" applyNumberFormat="1" applyFont="1" applyAlignment="1">
      <alignment horizontal="left" vertical="center" wrapText="1"/>
    </xf>
    <xf numFmtId="166" fontId="47" fillId="0" borderId="0" xfId="59" applyNumberFormat="1" applyFont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166" fontId="48" fillId="0" borderId="0" xfId="59" applyNumberFormat="1" applyFont="1" applyBorder="1" applyAlignment="1">
      <alignment horizontal="left" vertical="center" wrapText="1"/>
    </xf>
    <xf numFmtId="166" fontId="48" fillId="0" borderId="0" xfId="59" applyNumberFormat="1" applyFont="1" applyBorder="1" applyAlignment="1">
      <alignment horizontal="center" vertical="center" wrapText="1"/>
    </xf>
    <xf numFmtId="166" fontId="47" fillId="0" borderId="0" xfId="59" applyNumberFormat="1" applyFont="1" applyBorder="1" applyAlignment="1">
      <alignment horizontal="left" vertical="center" wrapText="1"/>
    </xf>
    <xf numFmtId="166" fontId="47" fillId="0" borderId="0" xfId="59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7" fillId="0" borderId="0" xfId="59" applyNumberFormat="1" applyFont="1" applyBorder="1" applyAlignment="1">
      <alignment horizontal="justify" vertical="center" wrapText="1"/>
    </xf>
    <xf numFmtId="166" fontId="52" fillId="0" borderId="0" xfId="59" applyNumberFormat="1" applyFont="1" applyBorder="1" applyAlignment="1">
      <alignment horizontal="right" vertical="center" wrapText="1"/>
    </xf>
    <xf numFmtId="166" fontId="0" fillId="0" borderId="0" xfId="59" applyNumberFormat="1" applyFont="1" applyAlignment="1">
      <alignment horizontal="left"/>
    </xf>
    <xf numFmtId="166" fontId="0" fillId="0" borderId="0" xfId="59" applyNumberFormat="1" applyFont="1" applyFill="1" applyAlignment="1">
      <alignment horizontal="left"/>
    </xf>
    <xf numFmtId="166" fontId="0" fillId="0" borderId="0" xfId="59" applyNumberFormat="1" applyFont="1" applyAlignment="1">
      <alignment horizontal="center"/>
    </xf>
    <xf numFmtId="0" fontId="6" fillId="0" borderId="0" xfId="52" applyFont="1" applyFill="1" applyBorder="1" applyAlignment="1">
      <alignment vertical="center"/>
      <protection/>
    </xf>
    <xf numFmtId="166" fontId="0" fillId="0" borderId="0" xfId="59" applyNumberFormat="1" applyFont="1" applyAlignment="1">
      <alignment/>
    </xf>
    <xf numFmtId="166" fontId="0" fillId="0" borderId="0" xfId="59" applyNumberFormat="1" applyFont="1" applyBorder="1" applyAlignment="1">
      <alignment/>
    </xf>
    <xf numFmtId="166" fontId="36" fillId="0" borderId="0" xfId="59" applyNumberFormat="1" applyFont="1" applyBorder="1" applyAlignment="1">
      <alignment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166" fontId="36" fillId="0" borderId="0" xfId="59" applyNumberFormat="1" applyFont="1" applyAlignment="1">
      <alignment/>
    </xf>
    <xf numFmtId="0" fontId="52" fillId="0" borderId="0" xfId="0" applyFont="1" applyAlignment="1">
      <alignment/>
    </xf>
    <xf numFmtId="166" fontId="0" fillId="0" borderId="0" xfId="59" applyNumberFormat="1" applyFont="1" applyFill="1" applyAlignment="1">
      <alignment/>
    </xf>
    <xf numFmtId="166" fontId="36" fillId="0" borderId="0" xfId="59" applyNumberFormat="1" applyFont="1" applyFill="1" applyAlignment="1">
      <alignment/>
    </xf>
    <xf numFmtId="166" fontId="0" fillId="0" borderId="0" xfId="59" applyNumberFormat="1" applyFont="1" applyFill="1" applyBorder="1" applyAlignment="1">
      <alignment/>
    </xf>
    <xf numFmtId="166" fontId="36" fillId="0" borderId="0" xfId="59" applyNumberFormat="1" applyFont="1" applyFill="1" applyBorder="1" applyAlignment="1">
      <alignment/>
    </xf>
    <xf numFmtId="0" fontId="56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 horizontal="left" vertical="center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166" fontId="48" fillId="0" borderId="15" xfId="59" applyNumberFormat="1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0" xfId="59" applyNumberFormat="1" applyFont="1" applyAlignment="1">
      <alignment horizontal="center" vertical="center" wrapText="1"/>
    </xf>
    <xf numFmtId="0" fontId="48" fillId="0" borderId="15" xfId="59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10" xfId="59" applyNumberFormat="1" applyFont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Alignment="1">
      <alignment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48" fillId="0" borderId="12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65" fontId="0" fillId="0" borderId="0" xfId="59" applyFont="1" applyBorder="1" applyAlignment="1">
      <alignment/>
    </xf>
    <xf numFmtId="166" fontId="48" fillId="0" borderId="10" xfId="59" applyNumberFormat="1" applyFont="1" applyBorder="1" applyAlignment="1">
      <alignment horizontal="left" vertical="center" wrapText="1"/>
    </xf>
    <xf numFmtId="166" fontId="0" fillId="0" borderId="0" xfId="59" applyNumberFormat="1" applyFont="1" applyBorder="1" applyAlignment="1">
      <alignment/>
    </xf>
    <xf numFmtId="0" fontId="48" fillId="0" borderId="0" xfId="59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justify" vertical="center"/>
    </xf>
    <xf numFmtId="165" fontId="56" fillId="0" borderId="0" xfId="59" applyFont="1" applyBorder="1" applyAlignment="1">
      <alignment horizontal="justify" vertical="center"/>
    </xf>
    <xf numFmtId="166" fontId="47" fillId="0" borderId="0" xfId="59" applyNumberFormat="1" applyFont="1" applyBorder="1" applyAlignment="1">
      <alignment horizontal="center" vertical="center" wrapText="1"/>
    </xf>
    <xf numFmtId="166" fontId="57" fillId="0" borderId="0" xfId="59" applyNumberFormat="1" applyFont="1" applyBorder="1" applyAlignment="1">
      <alignment horizontal="left" vertical="center" wrapText="1"/>
    </xf>
    <xf numFmtId="165" fontId="47" fillId="0" borderId="0" xfId="59" applyFont="1" applyBorder="1" applyAlignment="1">
      <alignment horizontal="center" vertical="center" wrapText="1"/>
    </xf>
    <xf numFmtId="165" fontId="48" fillId="0" borderId="0" xfId="59" applyFont="1" applyBorder="1" applyAlignment="1">
      <alignment horizontal="left" vertical="center" wrapText="1"/>
    </xf>
    <xf numFmtId="0" fontId="47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166" fontId="52" fillId="0" borderId="15" xfId="59" applyNumberFormat="1" applyFont="1" applyBorder="1" applyAlignment="1">
      <alignment vertical="center" wrapText="1"/>
    </xf>
    <xf numFmtId="166" fontId="47" fillId="0" borderId="15" xfId="59" applyNumberFormat="1" applyFont="1" applyBorder="1" applyAlignment="1">
      <alignment horizontal="justify" vertical="center" wrapText="1"/>
    </xf>
    <xf numFmtId="0" fontId="53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166" fontId="53" fillId="0" borderId="15" xfId="59" applyNumberFormat="1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166" fontId="53" fillId="0" borderId="16" xfId="59" applyNumberFormat="1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166" fontId="52" fillId="0" borderId="17" xfId="59" applyNumberFormat="1" applyFont="1" applyBorder="1" applyAlignment="1">
      <alignment vertical="center" wrapText="1"/>
    </xf>
    <xf numFmtId="166" fontId="47" fillId="0" borderId="15" xfId="59" applyNumberFormat="1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166" fontId="52" fillId="0" borderId="18" xfId="59" applyNumberFormat="1" applyFont="1" applyBorder="1" applyAlignment="1">
      <alignment vertical="center" wrapText="1"/>
    </xf>
    <xf numFmtId="166" fontId="47" fillId="0" borderId="18" xfId="59" applyNumberFormat="1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166" fontId="47" fillId="0" borderId="0" xfId="59" applyNumberFormat="1" applyFont="1" applyBorder="1" applyAlignment="1">
      <alignment horizontal="right" vertical="center" wrapText="1"/>
    </xf>
    <xf numFmtId="166" fontId="56" fillId="0" borderId="0" xfId="59" applyNumberFormat="1" applyFont="1" applyBorder="1" applyAlignment="1">
      <alignment horizontal="justify" vertical="center"/>
    </xf>
    <xf numFmtId="166" fontId="56" fillId="0" borderId="0" xfId="59" applyNumberFormat="1" applyFont="1" applyBorder="1" applyAlignment="1">
      <alignment/>
    </xf>
    <xf numFmtId="166" fontId="0" fillId="0" borderId="0" xfId="59" applyNumberFormat="1" applyFont="1" applyFill="1" applyBorder="1" applyAlignment="1">
      <alignment/>
    </xf>
    <xf numFmtId="0" fontId="47" fillId="0" borderId="0" xfId="0" applyFont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15" xfId="0" applyFont="1" applyBorder="1" applyAlignment="1">
      <alignment horizontal="left" vertical="center" wrapText="1"/>
    </xf>
    <xf numFmtId="172" fontId="53" fillId="0" borderId="15" xfId="59" applyNumberFormat="1" applyFont="1" applyBorder="1" applyAlignment="1">
      <alignment horizontal="center" vertical="center" wrapText="1"/>
    </xf>
    <xf numFmtId="166" fontId="53" fillId="0" borderId="0" xfId="59" applyNumberFormat="1" applyFont="1" applyBorder="1" applyAlignment="1">
      <alignment horizontal="justify" vertical="center" wrapText="1"/>
    </xf>
    <xf numFmtId="166" fontId="52" fillId="0" borderId="0" xfId="59" applyNumberFormat="1" applyFont="1" applyBorder="1" applyAlignment="1">
      <alignment horizontal="justify" vertical="center" wrapText="1"/>
    </xf>
    <xf numFmtId="166" fontId="47" fillId="0" borderId="0" xfId="59" applyNumberFormat="1" applyFont="1" applyBorder="1" applyAlignment="1">
      <alignment vertical="center" wrapText="1"/>
    </xf>
    <xf numFmtId="166" fontId="51" fillId="0" borderId="0" xfId="59" applyNumberFormat="1" applyFont="1" applyBorder="1" applyAlignment="1">
      <alignment horizontal="justify" vertical="center" wrapText="1"/>
    </xf>
    <xf numFmtId="166" fontId="48" fillId="0" borderId="0" xfId="59" applyNumberFormat="1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166" fontId="53" fillId="0" borderId="18" xfId="59" applyNumberFormat="1" applyFont="1" applyBorder="1" applyAlignment="1">
      <alignment vertical="center" wrapText="1"/>
    </xf>
    <xf numFmtId="166" fontId="47" fillId="0" borderId="18" xfId="59" applyNumberFormat="1" applyFont="1" applyBorder="1" applyAlignment="1">
      <alignment horizontal="justify" vertical="center" wrapText="1"/>
    </xf>
    <xf numFmtId="166" fontId="47" fillId="0" borderId="10" xfId="59" applyNumberFormat="1" applyFont="1" applyBorder="1" applyAlignment="1">
      <alignment horizontal="right" vertical="center" wrapText="1"/>
    </xf>
    <xf numFmtId="166" fontId="57" fillId="0" borderId="0" xfId="59" applyNumberFormat="1" applyFont="1" applyAlignment="1">
      <alignment horizontal="left" vertical="center" wrapText="1"/>
    </xf>
    <xf numFmtId="166" fontId="57" fillId="0" borderId="10" xfId="59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166" fontId="51" fillId="0" borderId="0" xfId="59" applyNumberFormat="1" applyFont="1" applyBorder="1" applyAlignment="1">
      <alignment horizontal="center" vertical="center"/>
    </xf>
    <xf numFmtId="166" fontId="53" fillId="0" borderId="0" xfId="59" applyNumberFormat="1" applyFont="1" applyBorder="1" applyAlignment="1">
      <alignment horizontal="left" vertical="center" wrapText="1"/>
    </xf>
    <xf numFmtId="166" fontId="48" fillId="0" borderId="0" xfId="59" applyNumberFormat="1" applyFont="1" applyAlignment="1">
      <alignment horizontal="right" vertical="center" wrapText="1"/>
    </xf>
    <xf numFmtId="166" fontId="48" fillId="0" borderId="0" xfId="59" applyNumberFormat="1" applyFont="1" applyBorder="1" applyAlignment="1">
      <alignment horizontal="right" vertical="center" wrapText="1"/>
    </xf>
    <xf numFmtId="166" fontId="48" fillId="0" borderId="15" xfId="59" applyNumberFormat="1" applyFont="1" applyBorder="1" applyAlignment="1">
      <alignment horizontal="right" vertical="center" wrapText="1"/>
    </xf>
    <xf numFmtId="166" fontId="48" fillId="0" borderId="10" xfId="59" applyNumberFormat="1" applyFont="1" applyBorder="1" applyAlignment="1">
      <alignment horizontal="right" vertical="center" wrapText="1"/>
    </xf>
    <xf numFmtId="166" fontId="47" fillId="0" borderId="13" xfId="59" applyNumberFormat="1" applyFont="1" applyFill="1" applyBorder="1" applyAlignment="1">
      <alignment horizontal="right" vertical="center" wrapText="1"/>
    </xf>
    <xf numFmtId="166" fontId="47" fillId="0" borderId="13" xfId="59" applyNumberFormat="1" applyFont="1" applyBorder="1" applyAlignment="1">
      <alignment horizontal="right" vertical="center" wrapText="1"/>
    </xf>
    <xf numFmtId="166" fontId="47" fillId="0" borderId="0" xfId="59" applyNumberFormat="1" applyFont="1" applyFill="1" applyBorder="1" applyAlignment="1">
      <alignment horizontal="right" vertical="center" wrapText="1"/>
    </xf>
    <xf numFmtId="166" fontId="48" fillId="0" borderId="14" xfId="59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52" fillId="0" borderId="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166" fontId="47" fillId="0" borderId="0" xfId="59" applyNumberFormat="1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6" fontId="52" fillId="0" borderId="0" xfId="59" applyNumberFormat="1" applyFont="1" applyAlignment="1">
      <alignment horizontal="right" vertical="center" wrapText="1"/>
    </xf>
    <xf numFmtId="166" fontId="52" fillId="0" borderId="10" xfId="59" applyNumberFormat="1" applyFont="1" applyBorder="1" applyAlignment="1">
      <alignment horizontal="right" vertical="center" wrapText="1"/>
    </xf>
    <xf numFmtId="166" fontId="52" fillId="0" borderId="0" xfId="59" applyNumberFormat="1" applyFont="1" applyBorder="1" applyAlignment="1">
      <alignment horizontal="justify" vertical="center" wrapText="1"/>
    </xf>
    <xf numFmtId="166" fontId="48" fillId="0" borderId="0" xfId="59" applyNumberFormat="1" applyFont="1" applyBorder="1" applyAlignment="1">
      <alignment horizontal="left" vertical="center" wrapText="1"/>
    </xf>
    <xf numFmtId="166" fontId="47" fillId="0" borderId="0" xfId="59" applyNumberFormat="1" applyFont="1" applyBorder="1" applyAlignment="1">
      <alignment horizontal="left" vertical="center" wrapText="1"/>
    </xf>
    <xf numFmtId="0" fontId="57" fillId="0" borderId="0" xfId="0" applyFont="1" applyFill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15.57421875" style="0" customWidth="1"/>
    <col min="3" max="3" width="15.57421875" style="32" customWidth="1"/>
    <col min="4" max="4" width="15.57421875" style="75" customWidth="1"/>
    <col min="5" max="5" width="13.140625" style="0" bestFit="1" customWidth="1"/>
    <col min="6" max="6" width="19.421875" style="26" customWidth="1"/>
    <col min="7" max="7" width="27.421875" style="26" customWidth="1"/>
    <col min="8" max="8" width="15.140625" style="115" bestFit="1" customWidth="1"/>
    <col min="9" max="9" width="15.28125" style="115" bestFit="1" customWidth="1"/>
    <col min="10" max="10" width="15.140625" style="26" bestFit="1" customWidth="1"/>
    <col min="11" max="12" width="9.140625" style="26" customWidth="1"/>
  </cols>
  <sheetData>
    <row r="1" ht="15">
      <c r="A1" s="78" t="s">
        <v>101</v>
      </c>
    </row>
    <row r="2" ht="15">
      <c r="A2" s="78" t="s">
        <v>114</v>
      </c>
    </row>
    <row r="4" ht="15.75">
      <c r="A4" s="1" t="s">
        <v>0</v>
      </c>
    </row>
    <row r="5" ht="15">
      <c r="A5" s="2" t="s">
        <v>118</v>
      </c>
    </row>
    <row r="7" spans="1:10" ht="15">
      <c r="A7" s="180" t="s">
        <v>1</v>
      </c>
      <c r="B7" s="182" t="s">
        <v>38</v>
      </c>
      <c r="C7" s="184" t="s">
        <v>112</v>
      </c>
      <c r="D7" s="186" t="s">
        <v>113</v>
      </c>
      <c r="G7" s="118"/>
      <c r="H7" s="126"/>
      <c r="I7" s="149"/>
      <c r="J7" s="121"/>
    </row>
    <row r="8" spans="1:10" ht="15.75" thickBot="1">
      <c r="A8" s="181"/>
      <c r="B8" s="183"/>
      <c r="C8" s="185"/>
      <c r="D8" s="187"/>
      <c r="G8" s="96"/>
      <c r="H8" s="126"/>
      <c r="I8" s="70"/>
      <c r="J8" s="122"/>
    </row>
    <row r="9" spans="1:10" ht="15">
      <c r="A9" s="4"/>
      <c r="B9" s="3"/>
      <c r="C9" s="22"/>
      <c r="D9" s="22"/>
      <c r="G9" s="96"/>
      <c r="H9" s="69"/>
      <c r="I9" s="70"/>
      <c r="J9" s="122"/>
    </row>
    <row r="10" spans="1:10" ht="15">
      <c r="A10" s="4" t="s">
        <v>2</v>
      </c>
      <c r="B10" s="5"/>
      <c r="C10" s="22"/>
      <c r="D10" s="22"/>
      <c r="G10" s="96"/>
      <c r="H10" s="69"/>
      <c r="I10" s="70"/>
      <c r="J10" s="122"/>
    </row>
    <row r="11" spans="1:9" ht="15">
      <c r="A11" s="4" t="s">
        <v>3</v>
      </c>
      <c r="B11" s="5"/>
      <c r="C11" s="22"/>
      <c r="D11" s="22"/>
      <c r="F11" s="96"/>
      <c r="G11" s="67"/>
      <c r="H11" s="70"/>
      <c r="I11" s="68"/>
    </row>
    <row r="12" spans="1:12" ht="15">
      <c r="A12" s="148" t="s">
        <v>4</v>
      </c>
      <c r="B12" s="5">
        <v>4</v>
      </c>
      <c r="C12" s="172">
        <v>149430861</v>
      </c>
      <c r="D12" s="172">
        <v>139175218</v>
      </c>
      <c r="F12" s="122"/>
      <c r="G12" s="67"/>
      <c r="H12" s="68"/>
      <c r="I12" s="68"/>
      <c r="J12" s="68"/>
      <c r="K12" s="31"/>
      <c r="L12" s="31"/>
    </row>
    <row r="13" spans="1:12" ht="15">
      <c r="A13" s="148" t="s">
        <v>5</v>
      </c>
      <c r="B13" s="5">
        <v>5</v>
      </c>
      <c r="C13" s="172">
        <v>2614744</v>
      </c>
      <c r="D13" s="172">
        <v>2533274</v>
      </c>
      <c r="F13" s="122"/>
      <c r="G13" s="67"/>
      <c r="H13" s="68"/>
      <c r="I13" s="68"/>
      <c r="J13" s="68"/>
      <c r="K13" s="31"/>
      <c r="L13" s="31"/>
    </row>
    <row r="14" spans="1:12" ht="15">
      <c r="A14" s="148" t="s">
        <v>6</v>
      </c>
      <c r="B14" s="5">
        <v>6</v>
      </c>
      <c r="C14" s="172">
        <v>5912967</v>
      </c>
      <c r="D14" s="172">
        <v>13233501</v>
      </c>
      <c r="F14" s="122"/>
      <c r="G14" s="67"/>
      <c r="H14" s="68"/>
      <c r="I14" s="68"/>
      <c r="J14" s="68"/>
      <c r="K14" s="31"/>
      <c r="L14" s="31"/>
    </row>
    <row r="15" spans="1:12" ht="15">
      <c r="A15" s="148" t="s">
        <v>7</v>
      </c>
      <c r="B15" s="5"/>
      <c r="C15" s="172">
        <v>65518</v>
      </c>
      <c r="D15" s="172">
        <v>73285</v>
      </c>
      <c r="F15" s="122"/>
      <c r="G15" s="67"/>
      <c r="H15" s="68"/>
      <c r="I15" s="68"/>
      <c r="J15" s="68"/>
      <c r="K15" s="31"/>
      <c r="L15" s="31"/>
    </row>
    <row r="16" spans="1:12" ht="15">
      <c r="A16" s="148" t="s">
        <v>8</v>
      </c>
      <c r="B16" s="5">
        <v>7</v>
      </c>
      <c r="C16" s="172">
        <v>2462589</v>
      </c>
      <c r="D16" s="172">
        <v>2446853</v>
      </c>
      <c r="F16" s="122"/>
      <c r="G16" s="67"/>
      <c r="H16" s="68"/>
      <c r="I16" s="68"/>
      <c r="J16" s="68"/>
      <c r="K16" s="31"/>
      <c r="L16" s="31"/>
    </row>
    <row r="17" spans="1:12" ht="15">
      <c r="A17" s="148" t="s">
        <v>108</v>
      </c>
      <c r="B17" s="5">
        <v>12</v>
      </c>
      <c r="C17" s="172">
        <v>2013820</v>
      </c>
      <c r="D17" s="172">
        <v>2216250</v>
      </c>
      <c r="F17" s="122"/>
      <c r="G17" s="67"/>
      <c r="H17" s="68"/>
      <c r="I17" s="68"/>
      <c r="J17" s="68"/>
      <c r="K17" s="31"/>
      <c r="L17" s="31"/>
    </row>
    <row r="18" spans="1:12" ht="15">
      <c r="A18" s="148" t="s">
        <v>9</v>
      </c>
      <c r="B18" s="5"/>
      <c r="C18" s="172">
        <v>40362</v>
      </c>
      <c r="D18" s="172">
        <v>36092</v>
      </c>
      <c r="F18" s="122"/>
      <c r="G18" s="67"/>
      <c r="H18" s="68"/>
      <c r="I18" s="68"/>
      <c r="J18" s="68"/>
      <c r="K18" s="31"/>
      <c r="L18" s="31"/>
    </row>
    <row r="19" spans="1:12" ht="15">
      <c r="A19" s="122" t="s">
        <v>10</v>
      </c>
      <c r="B19" s="67">
        <v>14</v>
      </c>
      <c r="C19" s="173">
        <v>565250</v>
      </c>
      <c r="D19" s="173">
        <v>482118</v>
      </c>
      <c r="F19" s="122"/>
      <c r="G19" s="67"/>
      <c r="H19" s="68"/>
      <c r="I19" s="68"/>
      <c r="J19" s="68"/>
      <c r="K19" s="31"/>
      <c r="L19" s="31"/>
    </row>
    <row r="20" spans="1:12" ht="15">
      <c r="A20" s="156" t="s">
        <v>14</v>
      </c>
      <c r="B20" s="98">
        <v>8</v>
      </c>
      <c r="C20" s="174">
        <v>1550460</v>
      </c>
      <c r="D20" s="174">
        <v>1554130</v>
      </c>
      <c r="F20" s="122"/>
      <c r="G20" s="67"/>
      <c r="H20" s="68"/>
      <c r="I20" s="68"/>
      <c r="J20" s="68"/>
      <c r="K20" s="31"/>
      <c r="L20" s="31"/>
    </row>
    <row r="21" spans="1:12" ht="15.75" thickBot="1">
      <c r="A21" s="155"/>
      <c r="B21" s="7"/>
      <c r="C21" s="33">
        <f>SUM(C12:C20)</f>
        <v>164656571</v>
      </c>
      <c r="D21" s="166">
        <f>SUM(D12:D20)</f>
        <v>161750721</v>
      </c>
      <c r="F21" s="96"/>
      <c r="G21" s="119"/>
      <c r="H21" s="70"/>
      <c r="I21" s="70"/>
      <c r="J21" s="70"/>
      <c r="K21" s="31"/>
      <c r="L21" s="31"/>
    </row>
    <row r="22" spans="1:12" ht="15">
      <c r="A22" s="6"/>
      <c r="B22" s="5"/>
      <c r="C22" s="22"/>
      <c r="D22" s="172"/>
      <c r="F22" s="96"/>
      <c r="G22" s="67"/>
      <c r="H22" s="70"/>
      <c r="I22" s="68"/>
      <c r="J22" s="68"/>
      <c r="K22" s="31"/>
      <c r="L22" s="31"/>
    </row>
    <row r="23" spans="1:12" ht="15">
      <c r="A23" s="4" t="s">
        <v>11</v>
      </c>
      <c r="B23" s="5"/>
      <c r="C23" s="22"/>
      <c r="D23" s="172"/>
      <c r="J23" s="68"/>
      <c r="K23" s="31"/>
      <c r="L23" s="31"/>
    </row>
    <row r="24" spans="1:12" ht="15">
      <c r="A24" s="6" t="s">
        <v>14</v>
      </c>
      <c r="B24" s="5">
        <v>8</v>
      </c>
      <c r="C24" s="172">
        <v>4145186</v>
      </c>
      <c r="D24" s="172">
        <v>3796935</v>
      </c>
      <c r="F24" s="122"/>
      <c r="G24" s="67"/>
      <c r="H24" s="68"/>
      <c r="I24" s="68"/>
      <c r="J24" s="68"/>
      <c r="K24" s="31"/>
      <c r="L24" s="31"/>
    </row>
    <row r="25" spans="1:12" ht="15">
      <c r="A25" s="6" t="s">
        <v>12</v>
      </c>
      <c r="B25" s="5">
        <v>9</v>
      </c>
      <c r="C25" s="172">
        <v>2950986</v>
      </c>
      <c r="D25" s="172">
        <v>2320677</v>
      </c>
      <c r="F25" s="122"/>
      <c r="G25" s="67"/>
      <c r="H25" s="68"/>
      <c r="I25" s="68"/>
      <c r="J25" s="68"/>
      <c r="K25" s="31"/>
      <c r="L25" s="31"/>
    </row>
    <row r="26" spans="1:12" ht="15">
      <c r="A26" s="6" t="s">
        <v>13</v>
      </c>
      <c r="B26" s="5">
        <v>10</v>
      </c>
      <c r="C26" s="172">
        <v>20583155</v>
      </c>
      <c r="D26" s="172">
        <v>12133593</v>
      </c>
      <c r="F26" s="122"/>
      <c r="G26" s="67"/>
      <c r="H26" s="68"/>
      <c r="I26" s="68"/>
      <c r="J26" s="68"/>
      <c r="K26" s="31"/>
      <c r="L26" s="31"/>
    </row>
    <row r="27" spans="1:12" ht="15">
      <c r="A27" s="6" t="s">
        <v>15</v>
      </c>
      <c r="B27" s="5">
        <v>11</v>
      </c>
      <c r="C27" s="172">
        <v>3283323</v>
      </c>
      <c r="D27" s="172">
        <v>4230544</v>
      </c>
      <c r="F27" s="122"/>
      <c r="G27" s="67"/>
      <c r="H27" s="68"/>
      <c r="I27" s="68"/>
      <c r="J27" s="68"/>
      <c r="K27" s="31"/>
      <c r="L27" s="31"/>
    </row>
    <row r="28" spans="1:12" ht="15">
      <c r="A28" s="6" t="s">
        <v>16</v>
      </c>
      <c r="B28" s="5">
        <v>12</v>
      </c>
      <c r="C28" s="172">
        <v>4024841</v>
      </c>
      <c r="D28" s="172">
        <v>2036771</v>
      </c>
      <c r="F28" s="122"/>
      <c r="G28" s="67"/>
      <c r="H28" s="68"/>
      <c r="I28" s="68"/>
      <c r="J28" s="68"/>
      <c r="K28" s="31"/>
      <c r="L28" s="31"/>
    </row>
    <row r="29" spans="1:12" ht="15">
      <c r="A29" s="66" t="s">
        <v>19</v>
      </c>
      <c r="B29" s="67"/>
      <c r="C29" s="172">
        <v>490293</v>
      </c>
      <c r="D29" s="172">
        <v>642737</v>
      </c>
      <c r="F29" s="122"/>
      <c r="G29" s="67"/>
      <c r="H29" s="68"/>
      <c r="I29" s="68"/>
      <c r="J29" s="68"/>
      <c r="K29" s="31"/>
      <c r="L29" s="31"/>
    </row>
    <row r="30" spans="1:12" ht="15">
      <c r="A30" s="6" t="s">
        <v>17</v>
      </c>
      <c r="B30" s="5">
        <v>13</v>
      </c>
      <c r="C30" s="172">
        <v>829451</v>
      </c>
      <c r="D30" s="172">
        <v>1759665</v>
      </c>
      <c r="F30" s="122"/>
      <c r="G30" s="67"/>
      <c r="H30" s="68"/>
      <c r="I30" s="68"/>
      <c r="J30" s="68"/>
      <c r="K30" s="31"/>
      <c r="L30" s="31"/>
    </row>
    <row r="31" spans="1:12" ht="15">
      <c r="A31" s="99" t="s">
        <v>18</v>
      </c>
      <c r="B31" s="98">
        <v>14</v>
      </c>
      <c r="C31" s="174">
        <v>2464164</v>
      </c>
      <c r="D31" s="174">
        <v>6192686</v>
      </c>
      <c r="F31" s="122"/>
      <c r="G31" s="67"/>
      <c r="H31" s="68"/>
      <c r="I31" s="68"/>
      <c r="J31" s="68"/>
      <c r="K31" s="31"/>
      <c r="L31" s="31"/>
    </row>
    <row r="32" spans="1:12" ht="15.75" thickBot="1">
      <c r="A32" s="66"/>
      <c r="B32" s="67"/>
      <c r="C32" s="149">
        <f>SUM(C24:C31)</f>
        <v>38771399</v>
      </c>
      <c r="D32" s="149">
        <f>SUM(D24:D31)</f>
        <v>33113608</v>
      </c>
      <c r="F32" s="96"/>
      <c r="G32" s="119"/>
      <c r="H32" s="70"/>
      <c r="I32" s="70"/>
      <c r="J32" s="70"/>
      <c r="K32" s="31"/>
      <c r="L32" s="31"/>
    </row>
    <row r="33" spans="1:12" ht="15.75" thickBot="1">
      <c r="A33" s="92" t="s">
        <v>20</v>
      </c>
      <c r="B33" s="93"/>
      <c r="C33" s="176">
        <f>C32+C21</f>
        <v>203427970</v>
      </c>
      <c r="D33" s="177">
        <f>D32+D21</f>
        <v>194864329</v>
      </c>
      <c r="F33" s="96"/>
      <c r="G33" s="119"/>
      <c r="H33" s="70"/>
      <c r="I33" s="70"/>
      <c r="J33" s="70"/>
      <c r="K33" s="31"/>
      <c r="L33" s="31"/>
    </row>
    <row r="34" spans="1:12" ht="15">
      <c r="A34" s="96"/>
      <c r="B34" s="67"/>
      <c r="C34" s="178"/>
      <c r="D34" s="149"/>
      <c r="F34" s="96"/>
      <c r="G34" s="67"/>
      <c r="H34" s="68"/>
      <c r="I34" s="68"/>
      <c r="J34" s="115"/>
      <c r="K34" s="31"/>
      <c r="L34" s="31"/>
    </row>
    <row r="35" spans="1:12" ht="15">
      <c r="A35" s="4" t="s">
        <v>21</v>
      </c>
      <c r="B35" s="5"/>
      <c r="C35" s="22"/>
      <c r="D35" s="172"/>
      <c r="F35" s="122"/>
      <c r="G35" s="67"/>
      <c r="H35" s="68"/>
      <c r="I35" s="68"/>
      <c r="J35" s="68"/>
      <c r="K35" s="31"/>
      <c r="L35" s="31"/>
    </row>
    <row r="36" spans="1:12" ht="15">
      <c r="A36" s="4" t="s">
        <v>22</v>
      </c>
      <c r="B36" s="5"/>
      <c r="C36" s="22"/>
      <c r="D36" s="172"/>
      <c r="F36" s="122"/>
      <c r="G36" s="67"/>
      <c r="H36" s="68"/>
      <c r="I36" s="68"/>
      <c r="J36" s="68"/>
      <c r="K36" s="31"/>
      <c r="L36" s="31"/>
    </row>
    <row r="37" spans="1:12" ht="15">
      <c r="A37" s="61" t="s">
        <v>23</v>
      </c>
      <c r="B37" s="5">
        <v>15</v>
      </c>
      <c r="C37" s="172">
        <v>80000</v>
      </c>
      <c r="D37" s="172">
        <v>80000</v>
      </c>
      <c r="F37" s="122"/>
      <c r="G37" s="67"/>
      <c r="H37" s="68"/>
      <c r="I37" s="68"/>
      <c r="J37" s="68"/>
      <c r="K37" s="31"/>
      <c r="L37" s="31"/>
    </row>
    <row r="38" spans="1:12" ht="15">
      <c r="A38" s="97" t="s">
        <v>96</v>
      </c>
      <c r="B38" s="98"/>
      <c r="C38" s="174">
        <v>6218404</v>
      </c>
      <c r="D38" s="174">
        <v>-12485550</v>
      </c>
      <c r="E38" s="72"/>
      <c r="F38" s="96"/>
      <c r="G38" s="119"/>
      <c r="H38" s="70"/>
      <c r="I38" s="70"/>
      <c r="J38" s="68"/>
      <c r="K38" s="31"/>
      <c r="L38" s="31"/>
    </row>
    <row r="39" spans="1:12" ht="15.75" thickBot="1">
      <c r="A39" s="155"/>
      <c r="B39" s="7"/>
      <c r="C39" s="166">
        <f>SUM(C37:C38)</f>
        <v>6298404</v>
      </c>
      <c r="D39" s="166">
        <f>SUM(D37:D38)</f>
        <v>-12405550</v>
      </c>
      <c r="F39" s="122"/>
      <c r="G39" s="67"/>
      <c r="H39" s="68"/>
      <c r="I39" s="68"/>
      <c r="J39" s="70"/>
      <c r="K39" s="31"/>
      <c r="L39" s="31"/>
    </row>
    <row r="40" spans="1:12" ht="15">
      <c r="A40" s="9"/>
      <c r="B40" s="10"/>
      <c r="C40" s="22"/>
      <c r="D40" s="172"/>
      <c r="F40" s="96"/>
      <c r="G40" s="67"/>
      <c r="H40" s="68"/>
      <c r="I40" s="68"/>
      <c r="J40" s="68"/>
      <c r="K40" s="31"/>
      <c r="L40" s="31"/>
    </row>
    <row r="41" spans="1:12" ht="15">
      <c r="A41" s="4" t="s">
        <v>24</v>
      </c>
      <c r="B41" s="3"/>
      <c r="C41" s="22"/>
      <c r="D41" s="22"/>
      <c r="F41" s="122"/>
      <c r="G41" s="67"/>
      <c r="H41" s="68"/>
      <c r="I41" s="68"/>
      <c r="J41" s="68"/>
      <c r="K41" s="31"/>
      <c r="L41" s="31"/>
    </row>
    <row r="42" spans="1:12" ht="15">
      <c r="A42" s="61" t="s">
        <v>26</v>
      </c>
      <c r="B42" s="5">
        <v>16</v>
      </c>
      <c r="C42" s="172">
        <v>108187832</v>
      </c>
      <c r="D42" s="172">
        <v>120937338</v>
      </c>
      <c r="F42" s="122"/>
      <c r="G42" s="67"/>
      <c r="H42" s="68"/>
      <c r="I42" s="68"/>
      <c r="J42" s="68"/>
      <c r="K42" s="31"/>
      <c r="L42" s="31"/>
    </row>
    <row r="43" spans="1:12" ht="24">
      <c r="A43" s="61" t="s">
        <v>27</v>
      </c>
      <c r="B43" s="5">
        <v>17</v>
      </c>
      <c r="C43" s="172">
        <v>3413030</v>
      </c>
      <c r="D43" s="172">
        <v>3290047</v>
      </c>
      <c r="F43" s="122"/>
      <c r="G43" s="67"/>
      <c r="H43" s="68"/>
      <c r="I43" s="68"/>
      <c r="J43" s="68"/>
      <c r="K43" s="31"/>
      <c r="L43" s="31"/>
    </row>
    <row r="44" spans="1:12" ht="15">
      <c r="A44" s="61" t="s">
        <v>25</v>
      </c>
      <c r="B44" s="5">
        <v>18</v>
      </c>
      <c r="C44" s="172">
        <v>19990250</v>
      </c>
      <c r="D44" s="172">
        <v>19944566</v>
      </c>
      <c r="F44" s="122"/>
      <c r="G44" s="67"/>
      <c r="H44" s="68"/>
      <c r="I44" s="68"/>
      <c r="J44" s="68"/>
      <c r="K44" s="31"/>
      <c r="L44" s="31"/>
    </row>
    <row r="45" spans="1:12" ht="15">
      <c r="A45" s="97" t="s">
        <v>28</v>
      </c>
      <c r="B45" s="98">
        <v>19</v>
      </c>
      <c r="C45" s="174">
        <v>1966876</v>
      </c>
      <c r="D45" s="174">
        <v>2005938</v>
      </c>
      <c r="F45" s="96"/>
      <c r="G45" s="119"/>
      <c r="H45" s="70"/>
      <c r="I45" s="70"/>
      <c r="J45" s="68"/>
      <c r="K45" s="31"/>
      <c r="L45" s="31"/>
    </row>
    <row r="46" spans="1:12" ht="15.75" thickBot="1">
      <c r="A46" s="155"/>
      <c r="B46" s="7"/>
      <c r="C46" s="166">
        <f>SUM(C42:C45)</f>
        <v>133557988</v>
      </c>
      <c r="D46" s="166">
        <f>SUM(D42:D45)</f>
        <v>146177889</v>
      </c>
      <c r="F46" s="96"/>
      <c r="G46" s="119"/>
      <c r="H46" s="68"/>
      <c r="I46" s="68"/>
      <c r="J46" s="70"/>
      <c r="K46" s="31"/>
      <c r="L46" s="31"/>
    </row>
    <row r="47" spans="1:12" ht="15">
      <c r="A47" s="4"/>
      <c r="B47" s="54"/>
      <c r="C47" s="22"/>
      <c r="D47" s="172"/>
      <c r="F47" s="96"/>
      <c r="G47" s="67"/>
      <c r="H47" s="68"/>
      <c r="I47" s="68"/>
      <c r="J47" s="68"/>
      <c r="K47" s="31"/>
      <c r="L47" s="31"/>
    </row>
    <row r="48" spans="1:12" ht="15">
      <c r="A48" s="4" t="s">
        <v>29</v>
      </c>
      <c r="B48" s="5"/>
      <c r="C48" s="22"/>
      <c r="D48" s="172"/>
      <c r="F48" s="122"/>
      <c r="G48" s="67"/>
      <c r="H48" s="68"/>
      <c r="I48" s="68"/>
      <c r="J48" s="68"/>
      <c r="K48" s="31"/>
      <c r="L48" s="31"/>
    </row>
    <row r="49" spans="1:12" ht="15">
      <c r="A49" s="61" t="s">
        <v>26</v>
      </c>
      <c r="B49" s="5">
        <v>16</v>
      </c>
      <c r="C49" s="172">
        <v>40158015</v>
      </c>
      <c r="D49" s="172">
        <v>33303404</v>
      </c>
      <c r="F49" s="122"/>
      <c r="G49" s="67"/>
      <c r="H49" s="68"/>
      <c r="I49" s="68"/>
      <c r="J49" s="68"/>
      <c r="K49" s="31"/>
      <c r="L49" s="31"/>
    </row>
    <row r="50" spans="1:12" ht="15">
      <c r="A50" s="61" t="s">
        <v>30</v>
      </c>
      <c r="B50" s="5">
        <v>20</v>
      </c>
      <c r="C50" s="172">
        <v>8616915</v>
      </c>
      <c r="D50" s="172">
        <v>6672837</v>
      </c>
      <c r="F50" s="122"/>
      <c r="G50" s="67"/>
      <c r="H50" s="68"/>
      <c r="I50" s="68"/>
      <c r="J50" s="68"/>
      <c r="K50" s="31"/>
      <c r="L50" s="31"/>
    </row>
    <row r="51" spans="1:12" ht="15">
      <c r="A51" s="61" t="s">
        <v>31</v>
      </c>
      <c r="B51" s="5">
        <v>21</v>
      </c>
      <c r="C51" s="172">
        <v>2589883</v>
      </c>
      <c r="D51" s="172">
        <v>8377707</v>
      </c>
      <c r="F51" s="122"/>
      <c r="G51" s="67"/>
      <c r="H51" s="68"/>
      <c r="I51" s="68"/>
      <c r="J51" s="68"/>
      <c r="K51" s="31"/>
      <c r="L51" s="31"/>
    </row>
    <row r="52" spans="1:12" ht="15">
      <c r="A52" s="61" t="s">
        <v>97</v>
      </c>
      <c r="B52" s="5">
        <v>22</v>
      </c>
      <c r="C52" s="172">
        <v>1793184</v>
      </c>
      <c r="D52" s="172">
        <v>1715843</v>
      </c>
      <c r="F52" s="122"/>
      <c r="G52" s="67"/>
      <c r="H52" s="68"/>
      <c r="I52" s="68"/>
      <c r="J52" s="68"/>
      <c r="K52" s="31"/>
      <c r="L52" s="31"/>
    </row>
    <row r="53" spans="1:12" ht="15">
      <c r="A53" s="61" t="s">
        <v>32</v>
      </c>
      <c r="B53" s="5">
        <v>23</v>
      </c>
      <c r="C53" s="172">
        <v>8469986</v>
      </c>
      <c r="D53" s="172">
        <v>8922487</v>
      </c>
      <c r="F53" s="122"/>
      <c r="G53" s="67"/>
      <c r="H53" s="68"/>
      <c r="I53" s="68"/>
      <c r="J53" s="68"/>
      <c r="K53" s="31"/>
      <c r="L53" s="31"/>
    </row>
    <row r="54" spans="1:12" ht="24">
      <c r="A54" s="97" t="s">
        <v>33</v>
      </c>
      <c r="B54" s="98">
        <v>24</v>
      </c>
      <c r="C54" s="174">
        <v>1943595</v>
      </c>
      <c r="D54" s="174">
        <v>2099712</v>
      </c>
      <c r="F54" s="96"/>
      <c r="G54" s="119"/>
      <c r="H54" s="70"/>
      <c r="I54" s="70"/>
      <c r="J54" s="68"/>
      <c r="K54" s="31"/>
      <c r="L54" s="31"/>
    </row>
    <row r="55" spans="1:12" ht="15.75" thickBot="1">
      <c r="A55" s="155"/>
      <c r="B55" s="7"/>
      <c r="C55" s="166">
        <f>SUM(C49:C54)</f>
        <v>63571578</v>
      </c>
      <c r="D55" s="175">
        <f>SUM(D49:D54)</f>
        <v>61091990</v>
      </c>
      <c r="F55" s="96"/>
      <c r="G55" s="119"/>
      <c r="H55" s="70"/>
      <c r="I55" s="70"/>
      <c r="J55" s="70"/>
      <c r="K55" s="31"/>
      <c r="L55" s="31"/>
    </row>
    <row r="56" spans="1:12" ht="15.75" thickBot="1">
      <c r="A56" s="11" t="s">
        <v>34</v>
      </c>
      <c r="B56" s="55"/>
      <c r="C56" s="166">
        <f>C39+C46+C55</f>
        <v>203427970</v>
      </c>
      <c r="D56" s="166">
        <f>D39+D46+D55</f>
        <v>194864329</v>
      </c>
      <c r="F56" s="96"/>
      <c r="G56" s="119"/>
      <c r="H56" s="68"/>
      <c r="I56" s="68"/>
      <c r="J56" s="70"/>
      <c r="K56" s="31"/>
      <c r="L56" s="31"/>
    </row>
    <row r="57" spans="1:12" ht="15">
      <c r="A57" s="94" t="s">
        <v>35</v>
      </c>
      <c r="B57" s="95">
        <v>15</v>
      </c>
      <c r="C57" s="179">
        <f>(C56-C15-C46-C55)/80000</f>
        <v>77.911075</v>
      </c>
      <c r="D57" s="179">
        <f>(D56-D15-D46-D55)/80000</f>
        <v>-155.9854375</v>
      </c>
      <c r="F57" s="122"/>
      <c r="G57" s="67"/>
      <c r="H57" s="171"/>
      <c r="I57" s="68"/>
      <c r="J57" s="68"/>
      <c r="K57" s="31"/>
      <c r="L57" s="31"/>
    </row>
    <row r="58" spans="1:12" ht="15">
      <c r="A58" s="14"/>
      <c r="J58" s="68"/>
      <c r="K58" s="31"/>
      <c r="L58" s="31"/>
    </row>
    <row r="59" spans="3:10" ht="15">
      <c r="C59" s="79"/>
      <c r="D59" s="79"/>
      <c r="G59" s="122"/>
      <c r="H59" s="69"/>
      <c r="I59" s="68"/>
      <c r="J59" s="115"/>
    </row>
    <row r="60" spans="1:7" ht="15">
      <c r="A60" s="26" t="s">
        <v>88</v>
      </c>
      <c r="B60" s="26" t="s">
        <v>102</v>
      </c>
      <c r="C60" s="80"/>
      <c r="D60" s="81" t="s">
        <v>102</v>
      </c>
      <c r="G60" s="123"/>
    </row>
    <row r="61" spans="1:9" ht="15">
      <c r="A61" s="82" t="s">
        <v>103</v>
      </c>
      <c r="B61" s="82" t="s">
        <v>85</v>
      </c>
      <c r="C61" s="79"/>
      <c r="D61" s="82" t="s">
        <v>86</v>
      </c>
      <c r="G61" s="124"/>
      <c r="H61" s="150"/>
      <c r="I61" s="150"/>
    </row>
    <row r="62" spans="1:9" ht="15">
      <c r="A62" s="82" t="s">
        <v>87</v>
      </c>
      <c r="B62" s="82" t="s">
        <v>36</v>
      </c>
      <c r="C62" s="79"/>
      <c r="D62" s="82" t="s">
        <v>104</v>
      </c>
      <c r="G62" s="124"/>
      <c r="H62" s="150"/>
      <c r="I62" s="150"/>
    </row>
    <row r="63" spans="2:8" ht="15">
      <c r="B63" s="83" t="s">
        <v>105</v>
      </c>
      <c r="C63" s="79"/>
      <c r="D63" s="82" t="s">
        <v>106</v>
      </c>
      <c r="H63" s="150"/>
    </row>
    <row r="64" spans="2:8" ht="15">
      <c r="B64" s="83" t="s">
        <v>37</v>
      </c>
      <c r="C64"/>
      <c r="D64" s="84"/>
      <c r="H64" s="151"/>
    </row>
    <row r="65" spans="1:12" s="35" customFormat="1" ht="15">
      <c r="A65" s="53"/>
      <c r="C65" s="36"/>
      <c r="D65" s="76"/>
      <c r="F65" s="59"/>
      <c r="G65" s="26"/>
      <c r="H65" s="115"/>
      <c r="I65" s="115"/>
      <c r="J65" s="26"/>
      <c r="K65" s="59"/>
      <c r="L65" s="59"/>
    </row>
    <row r="66" spans="7:11" ht="15">
      <c r="G66" s="59"/>
      <c r="H66" s="152"/>
      <c r="I66" s="152"/>
      <c r="J66" s="59"/>
      <c r="K66" s="59"/>
    </row>
    <row r="67" spans="7:11" ht="15">
      <c r="G67" s="59"/>
      <c r="H67" s="152"/>
      <c r="I67" s="152"/>
      <c r="J67" s="59"/>
      <c r="K67" s="59"/>
    </row>
    <row r="68" spans="7:10" ht="15">
      <c r="G68" s="59"/>
      <c r="H68" s="152"/>
      <c r="I68" s="152"/>
      <c r="J68" s="59"/>
    </row>
  </sheetData>
  <sheetProtection/>
  <mergeCells count="4">
    <mergeCell ref="A7:A8"/>
    <mergeCell ref="B7:B8"/>
    <mergeCell ref="C7:C8"/>
    <mergeCell ref="D7:D8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1.8515625" style="0" customWidth="1"/>
    <col min="2" max="2" width="15.7109375" style="0" customWidth="1"/>
    <col min="3" max="4" width="15.7109375" style="27" customWidth="1"/>
    <col min="5" max="5" width="9.28125" style="26" bestFit="1" customWidth="1"/>
    <col min="6" max="6" width="14.28125" style="26" bestFit="1" customWidth="1"/>
    <col min="7" max="7" width="16.8515625" style="26" customWidth="1"/>
    <col min="8" max="9" width="9.140625" style="26" customWidth="1"/>
  </cols>
  <sheetData>
    <row r="1" ht="15">
      <c r="A1" s="78" t="s">
        <v>101</v>
      </c>
    </row>
    <row r="2" ht="15">
      <c r="A2" s="78" t="s">
        <v>115</v>
      </c>
    </row>
    <row r="4" ht="15.75">
      <c r="A4" s="1" t="s">
        <v>39</v>
      </c>
    </row>
    <row r="5" ht="15">
      <c r="A5" s="2" t="s">
        <v>123</v>
      </c>
    </row>
    <row r="7" spans="1:4" ht="24" customHeight="1">
      <c r="A7" s="180" t="s">
        <v>1</v>
      </c>
      <c r="B7" s="182" t="s">
        <v>38</v>
      </c>
      <c r="C7" s="153" t="s">
        <v>109</v>
      </c>
      <c r="D7" s="153" t="s">
        <v>109</v>
      </c>
    </row>
    <row r="8" spans="1:7" ht="24.75" thickBot="1">
      <c r="A8" s="181"/>
      <c r="B8" s="183"/>
      <c r="C8" s="154" t="s">
        <v>116</v>
      </c>
      <c r="D8" s="154" t="s">
        <v>111</v>
      </c>
      <c r="E8" s="188"/>
      <c r="F8" s="74"/>
      <c r="G8" s="74"/>
    </row>
    <row r="9" spans="1:7" ht="15">
      <c r="A9" s="6"/>
      <c r="B9" s="5"/>
      <c r="C9" s="16"/>
      <c r="D9" s="17"/>
      <c r="E9" s="188"/>
      <c r="F9" s="74"/>
      <c r="G9" s="74"/>
    </row>
    <row r="10" spans="1:9" ht="15">
      <c r="A10" s="66" t="s">
        <v>40</v>
      </c>
      <c r="B10" s="116">
        <v>25</v>
      </c>
      <c r="C10" s="61">
        <v>72774540</v>
      </c>
      <c r="D10" s="61">
        <v>61984339</v>
      </c>
      <c r="E10" s="69"/>
      <c r="F10" s="68"/>
      <c r="G10" s="68"/>
      <c r="H10" s="31"/>
      <c r="I10" s="31"/>
    </row>
    <row r="11" spans="1:9" ht="15">
      <c r="A11" s="99" t="s">
        <v>41</v>
      </c>
      <c r="B11" s="101">
        <v>26</v>
      </c>
      <c r="C11" s="97">
        <v>-15473196</v>
      </c>
      <c r="D11" s="97">
        <v>-13022851</v>
      </c>
      <c r="E11" s="69"/>
      <c r="F11" s="68"/>
      <c r="G11" s="68"/>
      <c r="H11" s="31"/>
      <c r="I11" s="31"/>
    </row>
    <row r="12" spans="1:9" ht="15">
      <c r="A12" s="4" t="s">
        <v>42</v>
      </c>
      <c r="B12" s="102"/>
      <c r="C12" s="65">
        <f>SUM(C10:C11)</f>
        <v>57301344</v>
      </c>
      <c r="D12" s="65">
        <f>SUM(D10:D11)</f>
        <v>48961488</v>
      </c>
      <c r="E12" s="71"/>
      <c r="F12" s="70"/>
      <c r="G12" s="73"/>
      <c r="H12" s="31"/>
      <c r="I12" s="31"/>
    </row>
    <row r="13" spans="1:9" ht="15">
      <c r="A13" s="6"/>
      <c r="B13" s="103"/>
      <c r="C13" s="65"/>
      <c r="D13" s="62"/>
      <c r="E13" s="69"/>
      <c r="F13" s="68"/>
      <c r="G13" s="68"/>
      <c r="H13" s="31"/>
      <c r="I13" s="31"/>
    </row>
    <row r="14" spans="1:9" ht="15">
      <c r="A14" s="61" t="s">
        <v>43</v>
      </c>
      <c r="B14" s="100">
        <v>27</v>
      </c>
      <c r="C14" s="61">
        <v>-24527010</v>
      </c>
      <c r="D14" s="61">
        <v>-21396419</v>
      </c>
      <c r="E14" s="69"/>
      <c r="F14" s="68"/>
      <c r="G14" s="68"/>
      <c r="H14" s="31"/>
      <c r="I14" s="31"/>
    </row>
    <row r="15" spans="1:9" ht="15">
      <c r="A15" s="61" t="s">
        <v>44</v>
      </c>
      <c r="B15" s="100">
        <v>28</v>
      </c>
      <c r="C15" s="61">
        <v>-2813916</v>
      </c>
      <c r="D15" s="61">
        <v>-2163658</v>
      </c>
      <c r="E15" s="69"/>
      <c r="F15" s="68"/>
      <c r="G15" s="68"/>
      <c r="H15" s="31"/>
      <c r="I15" s="31"/>
    </row>
    <row r="16" spans="1:9" ht="15">
      <c r="A16" s="61" t="s">
        <v>45</v>
      </c>
      <c r="B16" s="100">
        <v>29</v>
      </c>
      <c r="C16" s="61">
        <v>401262</v>
      </c>
      <c r="D16" s="61">
        <v>393095</v>
      </c>
      <c r="E16" s="69"/>
      <c r="F16" s="68"/>
      <c r="G16" s="68"/>
      <c r="H16" s="31"/>
      <c r="I16" s="31"/>
    </row>
    <row r="17" spans="1:9" ht="15">
      <c r="A17" s="61" t="s">
        <v>46</v>
      </c>
      <c r="B17" s="100">
        <v>30</v>
      </c>
      <c r="C17" s="61">
        <v>-6907745</v>
      </c>
      <c r="D17" s="61">
        <v>-5162810</v>
      </c>
      <c r="E17" s="69"/>
      <c r="F17" s="68"/>
      <c r="G17" s="68"/>
      <c r="H17" s="31"/>
      <c r="I17" s="31"/>
    </row>
    <row r="18" spans="1:9" ht="24">
      <c r="A18" s="68" t="s">
        <v>98</v>
      </c>
      <c r="B18" s="116"/>
      <c r="C18" s="68">
        <v>1008871</v>
      </c>
      <c r="D18" s="68">
        <v>-2913108</v>
      </c>
      <c r="E18" s="69"/>
      <c r="F18" s="68"/>
      <c r="G18" s="68"/>
      <c r="H18" s="31"/>
      <c r="I18" s="31"/>
    </row>
    <row r="19" spans="1:9" ht="15">
      <c r="A19" s="97" t="s">
        <v>99</v>
      </c>
      <c r="B19" s="101">
        <v>31</v>
      </c>
      <c r="C19" s="97">
        <v>-97150</v>
      </c>
      <c r="D19" s="97">
        <v>-217670</v>
      </c>
      <c r="E19" s="69"/>
      <c r="F19" s="68"/>
      <c r="G19" s="68"/>
      <c r="H19" s="31"/>
      <c r="I19" s="31"/>
    </row>
    <row r="20" spans="1:9" ht="15">
      <c r="A20" s="64" t="s">
        <v>89</v>
      </c>
      <c r="B20" s="103"/>
      <c r="C20" s="65">
        <f>SUM(C12:C19)</f>
        <v>24365656</v>
      </c>
      <c r="D20" s="65">
        <f>SUM(D12:D19)</f>
        <v>17500918</v>
      </c>
      <c r="E20" s="71"/>
      <c r="F20" s="70"/>
      <c r="G20" s="70"/>
      <c r="H20" s="31"/>
      <c r="I20" s="31"/>
    </row>
    <row r="21" spans="1:9" ht="15">
      <c r="A21" s="66"/>
      <c r="B21" s="117"/>
      <c r="C21" s="71"/>
      <c r="D21" s="69"/>
      <c r="E21" s="69"/>
      <c r="F21" s="68"/>
      <c r="G21" s="68"/>
      <c r="H21" s="31"/>
      <c r="I21" s="31"/>
    </row>
    <row r="22" spans="1:9" ht="15">
      <c r="A22" s="99" t="s">
        <v>47</v>
      </c>
      <c r="B22" s="98">
        <v>18</v>
      </c>
      <c r="C22" s="97">
        <v>-5661702</v>
      </c>
      <c r="D22" s="97">
        <v>-6344289</v>
      </c>
      <c r="E22" s="69"/>
      <c r="F22" s="68"/>
      <c r="G22" s="68"/>
      <c r="H22" s="31"/>
      <c r="I22" s="31"/>
    </row>
    <row r="23" spans="1:9" ht="15.75" thickBot="1">
      <c r="A23" s="8" t="s">
        <v>124</v>
      </c>
      <c r="B23" s="7"/>
      <c r="C23" s="63">
        <f>SUM(C20:C22)</f>
        <v>18703954</v>
      </c>
      <c r="D23" s="63">
        <f>SUM(D20:D22)</f>
        <v>11156629</v>
      </c>
      <c r="E23" s="71"/>
      <c r="F23" s="70"/>
      <c r="G23" s="70"/>
      <c r="H23" s="31"/>
      <c r="I23" s="31"/>
    </row>
    <row r="24" spans="1:9" ht="15.75" thickBot="1">
      <c r="A24" s="8" t="s">
        <v>125</v>
      </c>
      <c r="B24" s="12"/>
      <c r="C24" s="63">
        <f>C23</f>
        <v>18703954</v>
      </c>
      <c r="D24" s="63">
        <f>D23</f>
        <v>11156629</v>
      </c>
      <c r="E24" s="71"/>
      <c r="F24" s="70"/>
      <c r="G24" s="70"/>
      <c r="H24" s="31"/>
      <c r="I24" s="31"/>
    </row>
    <row r="25" spans="1:9" ht="15">
      <c r="A25" s="4"/>
      <c r="B25" s="3"/>
      <c r="C25" s="65"/>
      <c r="D25" s="62"/>
      <c r="E25" s="69"/>
      <c r="F25" s="68"/>
      <c r="G25" s="68"/>
      <c r="H25" s="31"/>
      <c r="I25" s="31"/>
    </row>
    <row r="26" spans="1:9" ht="15">
      <c r="A26" s="64" t="s">
        <v>100</v>
      </c>
      <c r="B26" s="5"/>
      <c r="C26" s="65"/>
      <c r="D26" s="65"/>
      <c r="E26" s="69"/>
      <c r="F26" s="68"/>
      <c r="G26" s="68"/>
      <c r="H26" s="31"/>
      <c r="I26" s="31"/>
    </row>
    <row r="27" spans="1:9" ht="15">
      <c r="A27" s="97" t="s">
        <v>100</v>
      </c>
      <c r="B27" s="98">
        <v>15</v>
      </c>
      <c r="C27" s="157">
        <f>C24/80000000</f>
        <v>0.233799425</v>
      </c>
      <c r="D27" s="157">
        <f>D24/40004000</f>
        <v>0.27888783621637836</v>
      </c>
      <c r="E27" s="69"/>
      <c r="F27" s="68"/>
      <c r="G27" s="68"/>
      <c r="H27" s="31"/>
      <c r="I27" s="31"/>
    </row>
    <row r="28" spans="1:4" ht="15">
      <c r="A28" s="15"/>
      <c r="C28" s="77"/>
      <c r="D28" s="77"/>
    </row>
    <row r="29" spans="3:4" ht="15">
      <c r="C29" s="79"/>
      <c r="D29" s="85"/>
    </row>
    <row r="30" spans="1:4" ht="15">
      <c r="A30" s="26" t="s">
        <v>88</v>
      </c>
      <c r="B30" s="26" t="s">
        <v>102</v>
      </c>
      <c r="C30" s="80"/>
      <c r="D30" s="81" t="s">
        <v>102</v>
      </c>
    </row>
    <row r="31" spans="1:4" ht="15">
      <c r="A31" s="82" t="s">
        <v>103</v>
      </c>
      <c r="B31" s="82" t="s">
        <v>85</v>
      </c>
      <c r="C31" s="79"/>
      <c r="D31" s="82" t="s">
        <v>86</v>
      </c>
    </row>
    <row r="32" spans="1:4" ht="15">
      <c r="A32" s="82" t="s">
        <v>87</v>
      </c>
      <c r="B32" s="82" t="s">
        <v>36</v>
      </c>
      <c r="C32" s="79"/>
      <c r="D32" s="82" t="s">
        <v>104</v>
      </c>
    </row>
    <row r="33" spans="2:4" ht="15">
      <c r="B33" s="83" t="s">
        <v>105</v>
      </c>
      <c r="C33" s="79"/>
      <c r="D33" s="82" t="s">
        <v>106</v>
      </c>
    </row>
    <row r="34" spans="2:4" ht="15">
      <c r="B34" s="83" t="s">
        <v>37</v>
      </c>
      <c r="C34"/>
      <c r="D34" s="84"/>
    </row>
  </sheetData>
  <sheetProtection/>
  <mergeCells count="3">
    <mergeCell ref="E8:E9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39.8515625" style="0" customWidth="1"/>
    <col min="2" max="2" width="5.421875" style="0" bestFit="1" customWidth="1"/>
    <col min="3" max="5" width="17.7109375" style="27" customWidth="1"/>
    <col min="7" max="7" width="30.28125" style="115" customWidth="1"/>
    <col min="8" max="8" width="9.140625" style="115" customWidth="1"/>
    <col min="9" max="9" width="10.57421875" style="115" bestFit="1" customWidth="1"/>
    <col min="10" max="10" width="14.28125" style="115" bestFit="1" customWidth="1"/>
    <col min="11" max="11" width="15.7109375" style="115" customWidth="1"/>
    <col min="12" max="15" width="9.140625" style="115" customWidth="1"/>
  </cols>
  <sheetData>
    <row r="1" ht="15">
      <c r="A1" s="78" t="s">
        <v>101</v>
      </c>
    </row>
    <row r="2" ht="15">
      <c r="A2" s="78" t="str">
        <f>2!A2</f>
        <v>За 1 полугодие, закончившееся 30 июня 2019 года</v>
      </c>
    </row>
    <row r="4" ht="15.75">
      <c r="A4" s="1" t="s">
        <v>83</v>
      </c>
    </row>
    <row r="5" ht="15">
      <c r="A5" s="2" t="str">
        <f>2!A5</f>
        <v>За 1 полугодие, закончившееся 30 июня 2019 года</v>
      </c>
    </row>
    <row r="6" ht="15.75">
      <c r="A6" s="13"/>
    </row>
    <row r="7" spans="1:5" ht="24">
      <c r="A7" s="189" t="s">
        <v>1</v>
      </c>
      <c r="B7" s="191" t="s">
        <v>38</v>
      </c>
      <c r="C7" s="29" t="s">
        <v>48</v>
      </c>
      <c r="D7" s="29" t="s">
        <v>50</v>
      </c>
      <c r="E7" s="193" t="s">
        <v>52</v>
      </c>
    </row>
    <row r="8" spans="1:5" ht="15.75" thickBot="1">
      <c r="A8" s="190"/>
      <c r="B8" s="192"/>
      <c r="C8" s="30" t="s">
        <v>49</v>
      </c>
      <c r="D8" s="30" t="s">
        <v>51</v>
      </c>
      <c r="E8" s="194"/>
    </row>
    <row r="9" spans="1:13" ht="15">
      <c r="A9" s="18"/>
      <c r="B9" s="19"/>
      <c r="C9" s="23"/>
      <c r="D9" s="23"/>
      <c r="E9" s="23"/>
      <c r="G9" s="70"/>
      <c r="H9" s="69"/>
      <c r="I9" s="159"/>
      <c r="J9" s="70"/>
      <c r="K9" s="160"/>
      <c r="L9" s="160"/>
      <c r="M9" s="161"/>
    </row>
    <row r="10" spans="1:13" ht="15">
      <c r="A10" s="130" t="s">
        <v>126</v>
      </c>
      <c r="B10" s="131"/>
      <c r="C10" s="132">
        <v>80000</v>
      </c>
      <c r="D10" s="133">
        <v>-24260656</v>
      </c>
      <c r="E10" s="132">
        <f>SUM(C10:D10)</f>
        <v>-24180656</v>
      </c>
      <c r="G10" s="96"/>
      <c r="H10" s="69"/>
      <c r="I10" s="159"/>
      <c r="J10" s="68"/>
      <c r="K10" s="162"/>
      <c r="L10" s="162"/>
      <c r="M10" s="161"/>
    </row>
    <row r="11" spans="1:13" ht="15">
      <c r="A11" s="163"/>
      <c r="B11" s="145"/>
      <c r="C11" s="164"/>
      <c r="D11" s="165"/>
      <c r="E11" s="164"/>
      <c r="G11" s="122"/>
      <c r="H11" s="69"/>
      <c r="I11" s="158"/>
      <c r="J11" s="68"/>
      <c r="K11" s="162"/>
      <c r="L11" s="162"/>
      <c r="M11" s="161"/>
    </row>
    <row r="12" spans="1:13" ht="15">
      <c r="A12" s="134" t="s">
        <v>127</v>
      </c>
      <c r="B12" s="135"/>
      <c r="C12" s="136"/>
      <c r="D12" s="97">
        <v>11156629</v>
      </c>
      <c r="E12" s="136">
        <f>SUM(D12)</f>
        <v>11156629</v>
      </c>
      <c r="F12" s="72">
        <f>D12-2!D24</f>
        <v>0</v>
      </c>
      <c r="G12" s="122"/>
      <c r="H12" s="69"/>
      <c r="I12" s="158"/>
      <c r="J12" s="68"/>
      <c r="K12" s="162"/>
      <c r="L12" s="162"/>
      <c r="M12" s="161"/>
    </row>
    <row r="13" spans="1:13" ht="15">
      <c r="A13" s="134" t="s">
        <v>128</v>
      </c>
      <c r="B13" s="135"/>
      <c r="C13" s="136"/>
      <c r="D13" s="136">
        <f>SUM(D12)</f>
        <v>11156629</v>
      </c>
      <c r="E13" s="136">
        <f>SUM(E12)</f>
        <v>11156629</v>
      </c>
      <c r="G13" s="122"/>
      <c r="H13" s="69"/>
      <c r="I13" s="159"/>
      <c r="J13" s="70"/>
      <c r="K13" s="160"/>
      <c r="L13" s="160"/>
      <c r="M13" s="161"/>
    </row>
    <row r="14" spans="1:13" ht="15.75" thickBot="1">
      <c r="A14" s="139" t="s">
        <v>117</v>
      </c>
      <c r="B14" s="140"/>
      <c r="C14" s="141">
        <v>80000</v>
      </c>
      <c r="D14" s="141">
        <f>D10+D13</f>
        <v>-13104027</v>
      </c>
      <c r="E14" s="141">
        <f>E10+E13</f>
        <v>-13024027</v>
      </c>
      <c r="G14" s="96"/>
      <c r="H14" s="69"/>
      <c r="I14" s="159"/>
      <c r="J14" s="159"/>
      <c r="K14" s="195"/>
      <c r="L14" s="195"/>
      <c r="M14" s="161"/>
    </row>
    <row r="15" spans="1:13" ht="15">
      <c r="A15" s="18"/>
      <c r="B15" s="19"/>
      <c r="C15" s="23"/>
      <c r="D15" s="25"/>
      <c r="E15" s="23"/>
      <c r="G15" s="96"/>
      <c r="H15" s="126"/>
      <c r="I15" s="159"/>
      <c r="J15" s="160"/>
      <c r="K15" s="160"/>
      <c r="M15" s="160"/>
    </row>
    <row r="16" spans="1:13" ht="15">
      <c r="A16" s="130" t="s">
        <v>107</v>
      </c>
      <c r="B16" s="135"/>
      <c r="C16" s="132">
        <v>80000</v>
      </c>
      <c r="D16" s="142">
        <f>1!D38</f>
        <v>-12485550</v>
      </c>
      <c r="E16" s="142">
        <f>SUM(C16:D16)</f>
        <v>-12405550</v>
      </c>
      <c r="F16" s="72">
        <f>E16-1!D39</f>
        <v>0</v>
      </c>
      <c r="G16" s="96"/>
      <c r="H16" s="69"/>
      <c r="I16" s="159"/>
      <c r="J16" s="68"/>
      <c r="K16" s="162"/>
      <c r="M16" s="162"/>
    </row>
    <row r="17" spans="1:13" ht="15">
      <c r="A17" s="144"/>
      <c r="B17" s="145"/>
      <c r="C17" s="146"/>
      <c r="D17" s="147"/>
      <c r="E17" s="147"/>
      <c r="G17" s="96"/>
      <c r="H17" s="69"/>
      <c r="I17" s="158"/>
      <c r="J17" s="162"/>
      <c r="K17" s="162"/>
      <c r="M17" s="162"/>
    </row>
    <row r="18" spans="1:13" ht="15">
      <c r="A18" s="134" t="s">
        <v>129</v>
      </c>
      <c r="B18" s="135"/>
      <c r="C18" s="136"/>
      <c r="D18" s="136">
        <f>2!C24</f>
        <v>18703954</v>
      </c>
      <c r="E18" s="136">
        <f>SUM(C18:D18)</f>
        <v>18703954</v>
      </c>
      <c r="G18" s="122"/>
      <c r="H18" s="69"/>
      <c r="I18" s="158"/>
      <c r="J18" s="162"/>
      <c r="K18" s="162"/>
      <c r="M18" s="162"/>
    </row>
    <row r="19" spans="1:13" ht="15">
      <c r="A19" s="143" t="s">
        <v>130</v>
      </c>
      <c r="B19" s="137"/>
      <c r="C19" s="138"/>
      <c r="D19" s="138">
        <f>D18</f>
        <v>18703954</v>
      </c>
      <c r="E19" s="138">
        <f>E18</f>
        <v>18703954</v>
      </c>
      <c r="G19" s="122"/>
      <c r="H19" s="69"/>
      <c r="I19" s="159"/>
      <c r="J19" s="160"/>
      <c r="K19" s="160"/>
      <c r="M19" s="160"/>
    </row>
    <row r="20" spans="1:13" ht="15.75" thickBot="1">
      <c r="A20" s="8" t="s">
        <v>118</v>
      </c>
      <c r="B20" s="20"/>
      <c r="C20" s="24">
        <f>C16+C19</f>
        <v>80000</v>
      </c>
      <c r="D20" s="24">
        <f>D16+D19</f>
        <v>6218404</v>
      </c>
      <c r="E20" s="24">
        <f>E16+E19</f>
        <v>6298404</v>
      </c>
      <c r="F20" s="72">
        <f>E20-1!C39</f>
        <v>0</v>
      </c>
      <c r="G20" s="96"/>
      <c r="H20" s="69"/>
      <c r="I20" s="158"/>
      <c r="J20" s="196"/>
      <c r="K20" s="196"/>
      <c r="L20" s="196"/>
      <c r="M20" s="196"/>
    </row>
    <row r="21" spans="1:13" ht="15">
      <c r="A21" s="21"/>
      <c r="G21" s="68"/>
      <c r="H21" s="69"/>
      <c r="I21" s="158"/>
      <c r="J21" s="196"/>
      <c r="K21" s="196"/>
      <c r="L21" s="196"/>
      <c r="M21" s="196"/>
    </row>
    <row r="22" spans="3:13" ht="15">
      <c r="C22" s="79"/>
      <c r="D22" s="84"/>
      <c r="E22"/>
      <c r="G22" s="70"/>
      <c r="H22" s="69"/>
      <c r="I22" s="159"/>
      <c r="J22" s="197"/>
      <c r="K22" s="197"/>
      <c r="L22" s="197"/>
      <c r="M22" s="197"/>
    </row>
    <row r="23" spans="1:5" ht="15">
      <c r="A23" s="26" t="s">
        <v>88</v>
      </c>
      <c r="B23" s="26"/>
      <c r="C23" s="26" t="s">
        <v>102</v>
      </c>
      <c r="D23" s="80"/>
      <c r="E23" s="81" t="s">
        <v>102</v>
      </c>
    </row>
    <row r="24" spans="1:5" ht="15">
      <c r="A24" s="82" t="s">
        <v>103</v>
      </c>
      <c r="B24" s="82"/>
      <c r="C24" s="82" t="s">
        <v>85</v>
      </c>
      <c r="D24" s="79"/>
      <c r="E24" s="82" t="s">
        <v>86</v>
      </c>
    </row>
    <row r="25" spans="1:5" ht="15">
      <c r="A25" s="82" t="s">
        <v>87</v>
      </c>
      <c r="B25" s="82"/>
      <c r="C25" s="82" t="s">
        <v>36</v>
      </c>
      <c r="D25" s="79"/>
      <c r="E25" s="82" t="s">
        <v>104</v>
      </c>
    </row>
    <row r="26" spans="3:5" ht="15">
      <c r="C26" s="83" t="s">
        <v>105</v>
      </c>
      <c r="D26" s="79"/>
      <c r="E26" s="82" t="s">
        <v>106</v>
      </c>
    </row>
    <row r="27" spans="3:5" ht="15">
      <c r="C27" s="83" t="s">
        <v>37</v>
      </c>
      <c r="D27"/>
      <c r="E27" s="84"/>
    </row>
  </sheetData>
  <sheetProtection/>
  <mergeCells count="10">
    <mergeCell ref="J22:K22"/>
    <mergeCell ref="L22:M22"/>
    <mergeCell ref="J20:K20"/>
    <mergeCell ref="L20:M20"/>
    <mergeCell ref="A7:A8"/>
    <mergeCell ref="B7:B8"/>
    <mergeCell ref="E7:E8"/>
    <mergeCell ref="K14:L14"/>
    <mergeCell ref="J21:K21"/>
    <mergeCell ref="L21:M2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view="pageBreakPreview" zoomScaleNormal="85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50.7109375" style="35" customWidth="1"/>
    <col min="2" max="2" width="13.421875" style="35" customWidth="1"/>
    <col min="3" max="3" width="17.140625" style="36" customWidth="1"/>
    <col min="4" max="4" width="18.421875" style="37" customWidth="1"/>
    <col min="5" max="5" width="9.140625" style="59" customWidth="1"/>
    <col min="6" max="6" width="9.140625" style="35" customWidth="1"/>
    <col min="7" max="7" width="35.8515625" style="59" customWidth="1"/>
    <col min="8" max="8" width="9.28125" style="59" bestFit="1" customWidth="1"/>
    <col min="9" max="9" width="14.28125" style="59" bestFit="1" customWidth="1"/>
    <col min="10" max="10" width="17.57421875" style="59" customWidth="1"/>
    <col min="11" max="14" width="9.140625" style="59" customWidth="1"/>
    <col min="15" max="16384" width="9.140625" style="35" customWidth="1"/>
  </cols>
  <sheetData>
    <row r="1" ht="15">
      <c r="A1" s="78" t="s">
        <v>101</v>
      </c>
    </row>
    <row r="2" ht="15">
      <c r="A2" s="78" t="str">
        <f>2!A2</f>
        <v>За 1 полугодие, закончившееся 30 июня 2019 года</v>
      </c>
    </row>
    <row r="3" ht="6.75" customHeight="1"/>
    <row r="4" ht="15.75">
      <c r="A4" s="34" t="s">
        <v>84</v>
      </c>
    </row>
    <row r="5" ht="15">
      <c r="A5" s="2" t="s">
        <v>122</v>
      </c>
    </row>
    <row r="6" ht="3.75" customHeight="1">
      <c r="A6" s="38"/>
    </row>
    <row r="7" spans="1:11" ht="27.75" customHeight="1">
      <c r="A7" s="198" t="s">
        <v>1</v>
      </c>
      <c r="B7" s="200" t="s">
        <v>38</v>
      </c>
      <c r="C7" s="153" t="s">
        <v>109</v>
      </c>
      <c r="D7" s="4" t="s">
        <v>109</v>
      </c>
      <c r="G7" s="202"/>
      <c r="H7" s="203"/>
      <c r="I7" s="120"/>
      <c r="J7" s="169"/>
      <c r="K7" s="169"/>
    </row>
    <row r="8" spans="1:11" ht="15.75" customHeight="1" thickBot="1">
      <c r="A8" s="199"/>
      <c r="B8" s="201"/>
      <c r="C8" s="154" t="s">
        <v>110</v>
      </c>
      <c r="D8" s="8" t="s">
        <v>111</v>
      </c>
      <c r="G8" s="202"/>
      <c r="H8" s="203"/>
      <c r="I8" s="120"/>
      <c r="J8" s="169"/>
      <c r="K8" s="169"/>
    </row>
    <row r="9" spans="1:10" ht="7.5" customHeight="1">
      <c r="A9" s="39"/>
      <c r="B9" s="104"/>
      <c r="C9" s="40"/>
      <c r="D9" s="41"/>
      <c r="G9" s="129"/>
      <c r="H9" s="128"/>
      <c r="I9" s="129"/>
      <c r="J9" s="129"/>
    </row>
    <row r="10" spans="1:11" ht="19.5" customHeight="1">
      <c r="A10" s="42" t="s">
        <v>53</v>
      </c>
      <c r="B10" s="105"/>
      <c r="C10" s="43"/>
      <c r="D10" s="43"/>
      <c r="G10" s="70"/>
      <c r="H10" s="69"/>
      <c r="I10" s="68"/>
      <c r="J10" s="68"/>
      <c r="K10" s="115"/>
    </row>
    <row r="11" spans="1:12" ht="15">
      <c r="A11" s="56" t="s">
        <v>89</v>
      </c>
      <c r="B11" s="100"/>
      <c r="C11" s="61">
        <v>24365656</v>
      </c>
      <c r="D11" s="61">
        <v>17500918</v>
      </c>
      <c r="E11" s="60"/>
      <c r="G11" s="68"/>
      <c r="H11" s="69"/>
      <c r="I11" s="68"/>
      <c r="J11" s="68"/>
      <c r="K11" s="115"/>
      <c r="L11" s="115"/>
    </row>
    <row r="12" spans="1:12" ht="9.75" customHeight="1">
      <c r="A12" s="56" t="s">
        <v>90</v>
      </c>
      <c r="B12" s="100"/>
      <c r="C12" s="61"/>
      <c r="D12" s="61"/>
      <c r="E12" s="60"/>
      <c r="G12" s="68"/>
      <c r="H12" s="69"/>
      <c r="I12" s="68"/>
      <c r="J12" s="68"/>
      <c r="K12" s="115"/>
      <c r="L12" s="115"/>
    </row>
    <row r="13" spans="1:12" ht="15">
      <c r="A13" s="57" t="s">
        <v>54</v>
      </c>
      <c r="B13" s="100"/>
      <c r="C13" s="61"/>
      <c r="D13" s="61"/>
      <c r="E13" s="60"/>
      <c r="G13" s="70"/>
      <c r="H13" s="69"/>
      <c r="I13" s="68"/>
      <c r="J13" s="68"/>
      <c r="K13" s="115"/>
      <c r="L13" s="115"/>
    </row>
    <row r="14" spans="1:12" ht="17.25" customHeight="1">
      <c r="A14" s="56" t="s">
        <v>55</v>
      </c>
      <c r="B14" s="100" t="s">
        <v>91</v>
      </c>
      <c r="C14" s="61">
        <v>6172082</v>
      </c>
      <c r="D14" s="61">
        <v>4642057</v>
      </c>
      <c r="E14" s="60"/>
      <c r="G14" s="68"/>
      <c r="H14" s="69"/>
      <c r="I14" s="68"/>
      <c r="J14" s="68"/>
      <c r="K14" s="115"/>
      <c r="L14" s="115"/>
    </row>
    <row r="15" spans="1:12" ht="30.75" customHeight="1">
      <c r="A15" s="56" t="s">
        <v>56</v>
      </c>
      <c r="B15" s="100">
        <v>31</v>
      </c>
      <c r="C15" s="61">
        <v>337</v>
      </c>
      <c r="D15" s="61">
        <v>265667</v>
      </c>
      <c r="E15" s="60"/>
      <c r="G15" s="68"/>
      <c r="H15" s="69"/>
      <c r="I15" s="68"/>
      <c r="J15" s="68"/>
      <c r="K15" s="115"/>
      <c r="L15" s="115"/>
    </row>
    <row r="16" spans="1:12" ht="15">
      <c r="A16" s="56" t="s">
        <v>46</v>
      </c>
      <c r="B16" s="100">
        <v>30</v>
      </c>
      <c r="C16" s="61">
        <v>6907745</v>
      </c>
      <c r="D16" s="61">
        <v>5162810</v>
      </c>
      <c r="E16" s="60"/>
      <c r="G16" s="68"/>
      <c r="H16" s="69"/>
      <c r="I16" s="68"/>
      <c r="J16" s="68"/>
      <c r="K16" s="115"/>
      <c r="L16" s="115"/>
    </row>
    <row r="17" spans="1:12" ht="15">
      <c r="A17" s="56" t="s">
        <v>45</v>
      </c>
      <c r="B17" s="100">
        <v>29</v>
      </c>
      <c r="C17" s="61">
        <v>-401262</v>
      </c>
      <c r="D17" s="61">
        <v>-393095</v>
      </c>
      <c r="E17" s="60"/>
      <c r="G17" s="68"/>
      <c r="H17" s="69"/>
      <c r="I17" s="68"/>
      <c r="J17" s="68"/>
      <c r="K17" s="115"/>
      <c r="L17" s="115"/>
    </row>
    <row r="18" spans="1:12" ht="24">
      <c r="A18" s="56" t="s">
        <v>133</v>
      </c>
      <c r="B18" s="100"/>
      <c r="C18" s="61">
        <v>-1008871</v>
      </c>
      <c r="D18" s="61">
        <v>2913108</v>
      </c>
      <c r="E18" s="60"/>
      <c r="G18" s="68"/>
      <c r="H18" s="69"/>
      <c r="I18" s="68"/>
      <c r="J18" s="68"/>
      <c r="K18" s="115"/>
      <c r="L18" s="115"/>
    </row>
    <row r="19" spans="1:12" ht="24.75" thickBot="1">
      <c r="A19" s="58" t="s">
        <v>134</v>
      </c>
      <c r="B19" s="106"/>
      <c r="C19" s="114">
        <v>-1539</v>
      </c>
      <c r="D19" s="114">
        <v>28</v>
      </c>
      <c r="E19" s="60"/>
      <c r="G19" s="68"/>
      <c r="H19" s="69"/>
      <c r="I19" s="68"/>
      <c r="J19" s="68"/>
      <c r="K19" s="115"/>
      <c r="L19" s="115"/>
    </row>
    <row r="20" spans="1:12" ht="24">
      <c r="A20" s="42" t="s">
        <v>57</v>
      </c>
      <c r="B20" s="105"/>
      <c r="C20" s="40">
        <f>SUM(C11:C19)</f>
        <v>36034148</v>
      </c>
      <c r="D20" s="41">
        <f>SUM(D11:D19)</f>
        <v>30091493</v>
      </c>
      <c r="E20" s="60"/>
      <c r="G20" s="70"/>
      <c r="H20" s="126"/>
      <c r="I20" s="70"/>
      <c r="J20" s="70"/>
      <c r="K20" s="115"/>
      <c r="L20" s="115"/>
    </row>
    <row r="21" spans="1:12" ht="5.25" customHeight="1">
      <c r="A21" s="42"/>
      <c r="B21" s="105"/>
      <c r="C21" s="40"/>
      <c r="D21" s="43"/>
      <c r="E21" s="60"/>
      <c r="G21" s="70"/>
      <c r="H21" s="69"/>
      <c r="I21" s="68"/>
      <c r="J21" s="68"/>
      <c r="K21" s="115"/>
      <c r="L21" s="115"/>
    </row>
    <row r="22" spans="1:12" ht="15">
      <c r="A22" s="57" t="s">
        <v>58</v>
      </c>
      <c r="B22" s="100"/>
      <c r="C22" s="17"/>
      <c r="D22" s="17"/>
      <c r="E22" s="60"/>
      <c r="G22" s="70"/>
      <c r="H22" s="69"/>
      <c r="I22" s="68"/>
      <c r="J22" s="68"/>
      <c r="K22" s="115"/>
      <c r="L22" s="115"/>
    </row>
    <row r="23" spans="1:12" ht="27.75" customHeight="1">
      <c r="A23" s="56" t="s">
        <v>92</v>
      </c>
      <c r="B23" s="100"/>
      <c r="C23" s="61">
        <v>22951907</v>
      </c>
      <c r="D23" s="61">
        <v>-16869796</v>
      </c>
      <c r="E23" s="60"/>
      <c r="G23" s="68"/>
      <c r="H23" s="69"/>
      <c r="I23" s="68"/>
      <c r="J23" s="68"/>
      <c r="K23" s="115"/>
      <c r="L23" s="115"/>
    </row>
    <row r="24" spans="1:12" ht="15">
      <c r="A24" s="56" t="s">
        <v>59</v>
      </c>
      <c r="B24" s="100"/>
      <c r="C24" s="61">
        <v>-108444</v>
      </c>
      <c r="D24" s="61">
        <v>311035</v>
      </c>
      <c r="E24" s="60"/>
      <c r="G24" s="68"/>
      <c r="H24" s="69"/>
      <c r="I24" s="68"/>
      <c r="J24" s="68"/>
      <c r="K24" s="115"/>
      <c r="L24" s="115"/>
    </row>
    <row r="25" spans="1:12" ht="14.25" customHeight="1">
      <c r="A25" s="56" t="s">
        <v>60</v>
      </c>
      <c r="B25" s="100"/>
      <c r="C25" s="61">
        <v>-630309</v>
      </c>
      <c r="D25" s="61">
        <v>-355479</v>
      </c>
      <c r="E25" s="60"/>
      <c r="G25" s="68"/>
      <c r="H25" s="69"/>
      <c r="I25" s="68"/>
      <c r="J25" s="68"/>
      <c r="K25" s="115"/>
      <c r="L25" s="115"/>
    </row>
    <row r="26" spans="1:12" ht="15.75" customHeight="1">
      <c r="A26" s="56" t="s">
        <v>61</v>
      </c>
      <c r="B26" s="100"/>
      <c r="C26" s="61">
        <v>-4398</v>
      </c>
      <c r="D26" s="61">
        <v>-17973</v>
      </c>
      <c r="E26" s="60"/>
      <c r="G26" s="68"/>
      <c r="H26" s="69"/>
      <c r="I26" s="68"/>
      <c r="J26" s="68"/>
      <c r="K26" s="115"/>
      <c r="L26" s="115"/>
    </row>
    <row r="27" spans="1:12" ht="21.75" customHeight="1">
      <c r="A27" s="56" t="s">
        <v>62</v>
      </c>
      <c r="B27" s="100"/>
      <c r="C27" s="61">
        <v>-33664285</v>
      </c>
      <c r="D27" s="61">
        <v>11021241</v>
      </c>
      <c r="E27" s="60"/>
      <c r="G27" s="68"/>
      <c r="H27" s="69"/>
      <c r="I27" s="68"/>
      <c r="J27" s="68"/>
      <c r="K27" s="115"/>
      <c r="L27" s="115"/>
    </row>
    <row r="28" spans="1:12" ht="15">
      <c r="A28" s="56" t="s">
        <v>93</v>
      </c>
      <c r="B28" s="100"/>
      <c r="C28" s="61">
        <v>-5787824</v>
      </c>
      <c r="D28" s="61">
        <v>-11191669</v>
      </c>
      <c r="E28" s="60"/>
      <c r="G28" s="68"/>
      <c r="H28" s="69"/>
      <c r="I28" s="68"/>
      <c r="J28" s="68"/>
      <c r="K28" s="115"/>
      <c r="L28" s="115"/>
    </row>
    <row r="29" spans="1:12" ht="31.5" customHeight="1">
      <c r="A29" s="56" t="s">
        <v>63</v>
      </c>
      <c r="B29" s="100"/>
      <c r="C29" s="61">
        <v>-386041</v>
      </c>
      <c r="D29" s="61">
        <v>-629129</v>
      </c>
      <c r="E29" s="60"/>
      <c r="G29" s="68"/>
      <c r="H29" s="69"/>
      <c r="I29" s="68"/>
      <c r="J29" s="68"/>
      <c r="K29" s="115"/>
      <c r="L29" s="115"/>
    </row>
    <row r="30" spans="1:12" ht="15.75" thickBot="1">
      <c r="A30" s="58" t="s">
        <v>64</v>
      </c>
      <c r="B30" s="106"/>
      <c r="C30" s="114">
        <v>-1364793</v>
      </c>
      <c r="D30" s="114">
        <v>2766278</v>
      </c>
      <c r="E30" s="60"/>
      <c r="G30" s="68"/>
      <c r="H30" s="69"/>
      <c r="I30" s="68"/>
      <c r="J30" s="68"/>
      <c r="K30" s="115"/>
      <c r="L30" s="115"/>
    </row>
    <row r="31" spans="1:12" ht="24">
      <c r="A31" s="42" t="s">
        <v>65</v>
      </c>
      <c r="B31" s="105"/>
      <c r="C31" s="40">
        <f>SUM(C20:C30)</f>
        <v>17039961</v>
      </c>
      <c r="D31" s="41">
        <f>SUM(D20:D30)</f>
        <v>15126001</v>
      </c>
      <c r="E31" s="60"/>
      <c r="G31" s="70"/>
      <c r="H31" s="126"/>
      <c r="I31" s="70"/>
      <c r="J31" s="70"/>
      <c r="K31" s="115"/>
      <c r="L31" s="115"/>
    </row>
    <row r="32" spans="1:12" ht="5.25" customHeight="1">
      <c r="A32" s="39"/>
      <c r="B32" s="105"/>
      <c r="C32" s="40"/>
      <c r="D32" s="43"/>
      <c r="E32" s="60"/>
      <c r="G32" s="68"/>
      <c r="H32" s="69"/>
      <c r="I32" s="68"/>
      <c r="J32" s="68"/>
      <c r="K32" s="115"/>
      <c r="L32" s="115"/>
    </row>
    <row r="33" spans="1:12" ht="15">
      <c r="A33" s="56" t="s">
        <v>66</v>
      </c>
      <c r="B33" s="100"/>
      <c r="C33" s="61">
        <v>-3646176</v>
      </c>
      <c r="D33" s="61">
        <v>-2223552</v>
      </c>
      <c r="E33" s="60"/>
      <c r="G33" s="68"/>
      <c r="H33" s="69"/>
      <c r="I33" s="68"/>
      <c r="J33" s="68"/>
      <c r="K33" s="115"/>
      <c r="L33" s="115"/>
    </row>
    <row r="34" spans="1:12" ht="15.75" thickBot="1">
      <c r="A34" s="56" t="s">
        <v>67</v>
      </c>
      <c r="B34" s="100"/>
      <c r="C34" s="61">
        <v>-640000</v>
      </c>
      <c r="D34" s="61">
        <v>-800833</v>
      </c>
      <c r="E34" s="60"/>
      <c r="G34" s="68"/>
      <c r="H34" s="69"/>
      <c r="I34" s="68"/>
      <c r="J34" s="68"/>
      <c r="K34" s="115"/>
      <c r="L34" s="115"/>
    </row>
    <row r="35" spans="1:12" ht="28.5" customHeight="1" thickBot="1">
      <c r="A35" s="46" t="s">
        <v>68</v>
      </c>
      <c r="B35" s="107"/>
      <c r="C35" s="47">
        <f>SUM(C31:C34)</f>
        <v>12753785</v>
      </c>
      <c r="D35" s="47">
        <f>SUM(D31:D34)</f>
        <v>12101616</v>
      </c>
      <c r="E35" s="60"/>
      <c r="G35" s="70"/>
      <c r="H35" s="126"/>
      <c r="I35" s="70"/>
      <c r="J35" s="70"/>
      <c r="K35" s="115"/>
      <c r="L35" s="115"/>
    </row>
    <row r="36" spans="1:12" ht="6.75" customHeight="1">
      <c r="A36" s="39"/>
      <c r="B36" s="105"/>
      <c r="C36" s="40"/>
      <c r="D36" s="45"/>
      <c r="E36" s="60"/>
      <c r="G36" s="68"/>
      <c r="H36" s="69"/>
      <c r="I36" s="68"/>
      <c r="J36" s="68"/>
      <c r="K36" s="115"/>
      <c r="L36" s="115"/>
    </row>
    <row r="37" spans="1:12" ht="20.25" customHeight="1">
      <c r="A37" s="42" t="s">
        <v>69</v>
      </c>
      <c r="B37" s="104"/>
      <c r="C37" s="40"/>
      <c r="D37" s="43"/>
      <c r="E37" s="60"/>
      <c r="G37" s="70"/>
      <c r="H37" s="126"/>
      <c r="I37" s="68"/>
      <c r="J37" s="68"/>
      <c r="K37" s="115"/>
      <c r="L37" s="115"/>
    </row>
    <row r="38" spans="1:12" ht="15">
      <c r="A38" s="56" t="s">
        <v>70</v>
      </c>
      <c r="B38" s="100"/>
      <c r="C38" s="61">
        <v>128</v>
      </c>
      <c r="D38" s="61">
        <v>504</v>
      </c>
      <c r="E38" s="60"/>
      <c r="G38" s="68"/>
      <c r="H38" s="69"/>
      <c r="I38" s="68"/>
      <c r="J38" s="68"/>
      <c r="K38" s="115"/>
      <c r="L38" s="115"/>
    </row>
    <row r="39" spans="1:12" ht="15">
      <c r="A39" s="56" t="s">
        <v>71</v>
      </c>
      <c r="B39" s="100">
        <v>4</v>
      </c>
      <c r="C39" s="61">
        <v>74744</v>
      </c>
      <c r="D39" s="61">
        <v>76471</v>
      </c>
      <c r="E39" s="60"/>
      <c r="G39" s="68"/>
      <c r="H39" s="69"/>
      <c r="I39" s="68"/>
      <c r="J39" s="68"/>
      <c r="K39" s="115"/>
      <c r="L39" s="115"/>
    </row>
    <row r="40" spans="1:12" ht="15">
      <c r="A40" s="56" t="s">
        <v>72</v>
      </c>
      <c r="B40" s="100"/>
      <c r="C40" s="61">
        <v>50361</v>
      </c>
      <c r="D40" s="61">
        <v>-798822</v>
      </c>
      <c r="E40" s="60"/>
      <c r="G40" s="68"/>
      <c r="H40" s="69"/>
      <c r="I40" s="68"/>
      <c r="J40" s="68"/>
      <c r="K40" s="115"/>
      <c r="L40" s="115"/>
    </row>
    <row r="41" spans="1:12" ht="15">
      <c r="A41" s="56" t="s">
        <v>73</v>
      </c>
      <c r="B41" s="100"/>
      <c r="C41" s="61">
        <v>-6395027</v>
      </c>
      <c r="D41" s="61">
        <v>-10253260</v>
      </c>
      <c r="E41" s="60"/>
      <c r="G41" s="68"/>
      <c r="H41" s="69"/>
      <c r="I41" s="68"/>
      <c r="J41" s="68"/>
      <c r="K41" s="115"/>
      <c r="L41" s="115"/>
    </row>
    <row r="42" spans="1:12" ht="15">
      <c r="A42" s="56" t="s">
        <v>74</v>
      </c>
      <c r="B42" s="100"/>
      <c r="C42" s="61">
        <v>-111607</v>
      </c>
      <c r="D42" s="61">
        <v>-21177</v>
      </c>
      <c r="E42" s="60"/>
      <c r="G42" s="68"/>
      <c r="H42" s="69"/>
      <c r="I42" s="68"/>
      <c r="J42" s="68"/>
      <c r="K42" s="115"/>
      <c r="L42" s="115"/>
    </row>
    <row r="43" spans="1:12" ht="15">
      <c r="A43" s="56" t="s">
        <v>75</v>
      </c>
      <c r="B43" s="100"/>
      <c r="C43" s="61">
        <v>-15736</v>
      </c>
      <c r="D43" s="61">
        <v>-29421</v>
      </c>
      <c r="E43" s="60"/>
      <c r="G43" s="68"/>
      <c r="H43" s="69"/>
      <c r="I43" s="68"/>
      <c r="J43" s="68"/>
      <c r="K43" s="115"/>
      <c r="L43" s="115"/>
    </row>
    <row r="44" spans="1:12" ht="15">
      <c r="A44" s="61" t="s">
        <v>120</v>
      </c>
      <c r="B44" s="100"/>
      <c r="C44" s="61"/>
      <c r="D44" s="61">
        <v>-373676</v>
      </c>
      <c r="E44" s="60"/>
      <c r="G44" s="68"/>
      <c r="H44" s="69"/>
      <c r="I44" s="68"/>
      <c r="J44" s="68"/>
      <c r="K44" s="115"/>
      <c r="L44" s="115"/>
    </row>
    <row r="45" spans="1:12" ht="18" customHeight="1" thickBot="1">
      <c r="A45" s="56" t="s">
        <v>76</v>
      </c>
      <c r="B45" s="100"/>
      <c r="C45" s="61">
        <v>-83132</v>
      </c>
      <c r="D45" s="61">
        <v>-53637</v>
      </c>
      <c r="E45" s="60"/>
      <c r="G45" s="68"/>
      <c r="H45" s="69"/>
      <c r="I45" s="68"/>
      <c r="J45" s="68"/>
      <c r="K45" s="115"/>
      <c r="L45" s="115"/>
    </row>
    <row r="46" spans="1:12" ht="27" customHeight="1" thickBot="1">
      <c r="A46" s="46" t="s">
        <v>77</v>
      </c>
      <c r="B46" s="107"/>
      <c r="C46" s="47">
        <f>SUM(C38:C45)</f>
        <v>-6480269</v>
      </c>
      <c r="D46" s="47">
        <f>SUM(D38:D45)</f>
        <v>-11453018</v>
      </c>
      <c r="E46" s="60"/>
      <c r="G46" s="70"/>
      <c r="H46" s="126"/>
      <c r="I46" s="70"/>
      <c r="J46" s="70"/>
      <c r="K46" s="115"/>
      <c r="L46" s="115"/>
    </row>
    <row r="47" spans="1:12" ht="15">
      <c r="A47" s="48"/>
      <c r="B47" s="108"/>
      <c r="C47" s="49"/>
      <c r="D47" s="49"/>
      <c r="E47" s="60"/>
      <c r="G47" s="170"/>
      <c r="H47" s="115"/>
      <c r="I47" s="115"/>
      <c r="J47" s="115"/>
      <c r="K47" s="115"/>
      <c r="L47" s="115"/>
    </row>
    <row r="48" spans="1:12" ht="27.75" customHeight="1">
      <c r="A48" s="167" t="s">
        <v>119</v>
      </c>
      <c r="B48" s="65" t="s">
        <v>38</v>
      </c>
      <c r="C48" s="22" t="s">
        <v>109</v>
      </c>
      <c r="D48" s="22" t="s">
        <v>109</v>
      </c>
      <c r="E48" s="60"/>
      <c r="G48" s="127"/>
      <c r="H48" s="126"/>
      <c r="I48" s="149"/>
      <c r="J48" s="149"/>
      <c r="K48" s="115"/>
      <c r="L48" s="115"/>
    </row>
    <row r="49" spans="1:12" ht="15.75" thickBot="1">
      <c r="A49" s="168"/>
      <c r="B49" s="63"/>
      <c r="C49" s="166" t="s">
        <v>110</v>
      </c>
      <c r="D49" s="166" t="s">
        <v>111</v>
      </c>
      <c r="E49" s="60"/>
      <c r="G49" s="127"/>
      <c r="H49" s="126"/>
      <c r="I49" s="149"/>
      <c r="J49" s="149"/>
      <c r="K49" s="115"/>
      <c r="L49" s="115"/>
    </row>
    <row r="50" spans="1:12" ht="15">
      <c r="A50" s="48"/>
      <c r="B50" s="108"/>
      <c r="C50" s="49"/>
      <c r="D50" s="49"/>
      <c r="E50" s="60"/>
      <c r="G50" s="70"/>
      <c r="H50" s="126"/>
      <c r="I50" s="70"/>
      <c r="J50" s="68"/>
      <c r="K50" s="115"/>
      <c r="L50" s="115"/>
    </row>
    <row r="51" spans="1:12" ht="15">
      <c r="A51" s="42" t="s">
        <v>78</v>
      </c>
      <c r="B51" s="105"/>
      <c r="C51" s="40"/>
      <c r="D51" s="43"/>
      <c r="E51" s="60"/>
      <c r="G51" s="70"/>
      <c r="H51" s="69"/>
      <c r="I51" s="70"/>
      <c r="J51" s="70"/>
      <c r="K51" s="115"/>
      <c r="L51" s="115"/>
    </row>
    <row r="52" spans="1:12" ht="15">
      <c r="A52" s="56" t="s">
        <v>94</v>
      </c>
      <c r="B52" s="100">
        <v>16</v>
      </c>
      <c r="C52" s="61" t="s">
        <v>121</v>
      </c>
      <c r="D52" s="61">
        <v>46613813</v>
      </c>
      <c r="E52" s="60"/>
      <c r="G52" s="68"/>
      <c r="H52" s="69"/>
      <c r="I52" s="68"/>
      <c r="J52" s="68"/>
      <c r="K52" s="115"/>
      <c r="L52" s="115"/>
    </row>
    <row r="53" spans="1:12" ht="15.75" customHeight="1">
      <c r="A53" s="56" t="s">
        <v>79</v>
      </c>
      <c r="B53" s="100">
        <v>16</v>
      </c>
      <c r="C53" s="61">
        <v>-5288206</v>
      </c>
      <c r="D53" s="61">
        <v>-3433188</v>
      </c>
      <c r="E53" s="60"/>
      <c r="G53" s="68"/>
      <c r="H53" s="69"/>
      <c r="I53" s="68"/>
      <c r="J53" s="68"/>
      <c r="K53" s="115"/>
      <c r="L53" s="115"/>
    </row>
    <row r="54" spans="1:12" ht="15.75" thickBot="1">
      <c r="A54" s="58" t="s">
        <v>95</v>
      </c>
      <c r="B54" s="106">
        <v>16</v>
      </c>
      <c r="C54" s="114">
        <v>-4724313</v>
      </c>
      <c r="D54" s="114">
        <v>-46613813</v>
      </c>
      <c r="E54" s="60"/>
      <c r="G54" s="68"/>
      <c r="H54" s="69"/>
      <c r="I54" s="68"/>
      <c r="J54" s="68"/>
      <c r="K54" s="115"/>
      <c r="L54" s="115"/>
    </row>
    <row r="55" spans="1:12" ht="24">
      <c r="A55" s="42" t="s">
        <v>80</v>
      </c>
      <c r="B55" s="105"/>
      <c r="C55" s="40">
        <f>SUM(C52:C54)</f>
        <v>-10012519</v>
      </c>
      <c r="D55" s="40">
        <f>SUM(D52:D54)</f>
        <v>-3433188</v>
      </c>
      <c r="E55" s="60"/>
      <c r="G55" s="70"/>
      <c r="H55" s="126"/>
      <c r="I55" s="70"/>
      <c r="J55" s="70"/>
      <c r="K55" s="115"/>
      <c r="L55" s="115"/>
    </row>
    <row r="56" spans="1:12" ht="15">
      <c r="A56" s="39"/>
      <c r="B56" s="105"/>
      <c r="C56" s="40"/>
      <c r="D56" s="43"/>
      <c r="E56" s="60"/>
      <c r="G56" s="68"/>
      <c r="H56" s="69"/>
      <c r="I56" s="68"/>
      <c r="J56" s="68"/>
      <c r="K56" s="115"/>
      <c r="L56" s="115"/>
    </row>
    <row r="57" spans="1:12" ht="24.75" thickBot="1">
      <c r="A57" s="44" t="s">
        <v>81</v>
      </c>
      <c r="B57" s="109"/>
      <c r="C57" s="114">
        <v>10481</v>
      </c>
      <c r="D57" s="114">
        <v>102293</v>
      </c>
      <c r="E57" s="60"/>
      <c r="G57" s="68"/>
      <c r="H57" s="69"/>
      <c r="I57" s="68"/>
      <c r="J57" s="68"/>
      <c r="K57" s="115"/>
      <c r="L57" s="115"/>
    </row>
    <row r="58" spans="1:12" ht="24">
      <c r="A58" s="42" t="s">
        <v>82</v>
      </c>
      <c r="B58" s="105"/>
      <c r="C58" s="40">
        <f>C35+C46+C55+C57</f>
        <v>-3728522</v>
      </c>
      <c r="D58" s="40">
        <f>D35+D46+D55+D57</f>
        <v>-2682297</v>
      </c>
      <c r="G58" s="70"/>
      <c r="H58" s="126"/>
      <c r="I58" s="70"/>
      <c r="J58" s="70"/>
      <c r="K58" s="115"/>
      <c r="L58" s="115"/>
    </row>
    <row r="59" spans="2:12" ht="15">
      <c r="B59" s="110"/>
      <c r="C59" s="112"/>
      <c r="D59" s="112"/>
      <c r="G59" s="70"/>
      <c r="H59" s="69"/>
      <c r="I59" s="68"/>
      <c r="J59" s="68"/>
      <c r="K59" s="115"/>
      <c r="L59" s="115"/>
    </row>
    <row r="60" spans="1:12" ht="24.75" thickBot="1">
      <c r="A60" s="50" t="s">
        <v>131</v>
      </c>
      <c r="B60" s="109">
        <v>14</v>
      </c>
      <c r="C60" s="114">
        <v>6192686</v>
      </c>
      <c r="D60" s="114">
        <v>3885318</v>
      </c>
      <c r="G60" s="68"/>
      <c r="H60" s="69"/>
      <c r="I60" s="68"/>
      <c r="J60" s="68"/>
      <c r="K60" s="115"/>
      <c r="L60" s="115"/>
    </row>
    <row r="61" spans="1:12" ht="24.75" thickBot="1">
      <c r="A61" s="51" t="s">
        <v>132</v>
      </c>
      <c r="B61" s="111">
        <v>14</v>
      </c>
      <c r="C61" s="28">
        <f>SUM(C58:C60)</f>
        <v>2464164</v>
      </c>
      <c r="D61" s="28">
        <f>SUM(D58:D60)</f>
        <v>1203021</v>
      </c>
      <c r="G61" s="70"/>
      <c r="H61" s="126"/>
      <c r="I61" s="70"/>
      <c r="J61" s="70"/>
      <c r="K61" s="115"/>
      <c r="L61" s="115"/>
    </row>
    <row r="62" spans="1:11" ht="15.75" thickTop="1">
      <c r="A62" s="52"/>
      <c r="K62" s="161"/>
    </row>
    <row r="63" spans="3:11" ht="15">
      <c r="C63" s="86"/>
      <c r="D63" s="87"/>
      <c r="E63" s="35"/>
      <c r="K63" s="161"/>
    </row>
    <row r="64" spans="1:11" ht="15">
      <c r="A64" s="59" t="s">
        <v>88</v>
      </c>
      <c r="B64" s="59" t="s">
        <v>102</v>
      </c>
      <c r="C64" s="88"/>
      <c r="D64" s="89" t="s">
        <v>102</v>
      </c>
      <c r="E64" s="35"/>
      <c r="K64" s="161"/>
    </row>
    <row r="65" spans="1:10" ht="15">
      <c r="A65" s="90" t="s">
        <v>103</v>
      </c>
      <c r="B65" s="90" t="s">
        <v>85</v>
      </c>
      <c r="C65" s="86"/>
      <c r="D65" s="90" t="s">
        <v>86</v>
      </c>
      <c r="E65" s="35"/>
      <c r="G65" s="125"/>
      <c r="H65" s="125"/>
      <c r="I65" s="125"/>
      <c r="J65" s="113"/>
    </row>
    <row r="66" spans="1:10" ht="15">
      <c r="A66" s="90" t="s">
        <v>87</v>
      </c>
      <c r="B66" s="90" t="s">
        <v>36</v>
      </c>
      <c r="C66" s="86"/>
      <c r="D66" s="90" t="s">
        <v>104</v>
      </c>
      <c r="E66" s="35"/>
      <c r="G66" s="125"/>
      <c r="H66" s="125"/>
      <c r="I66" s="125"/>
      <c r="J66" s="113"/>
    </row>
    <row r="67" spans="2:10" ht="15">
      <c r="B67" s="91" t="s">
        <v>105</v>
      </c>
      <c r="C67" s="86"/>
      <c r="D67" s="90" t="s">
        <v>106</v>
      </c>
      <c r="E67" s="35"/>
      <c r="G67" s="113"/>
      <c r="H67" s="125"/>
      <c r="I67" s="113"/>
      <c r="J67" s="113"/>
    </row>
    <row r="68" spans="2:10" ht="15">
      <c r="B68" s="91" t="s">
        <v>37</v>
      </c>
      <c r="C68" s="35"/>
      <c r="D68" s="87"/>
      <c r="E68" s="35"/>
      <c r="G68" s="113"/>
      <c r="H68" s="125"/>
      <c r="I68" s="113"/>
      <c r="J68" s="113"/>
    </row>
    <row r="69" ht="15">
      <c r="A69" s="53"/>
    </row>
  </sheetData>
  <sheetProtection/>
  <mergeCells count="4">
    <mergeCell ref="A7:A8"/>
    <mergeCell ref="B7:B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Rauan Zhumakhanova</dc:creator>
  <cp:keywords/>
  <dc:description/>
  <cp:lastModifiedBy>Rashid Mussin</cp:lastModifiedBy>
  <cp:lastPrinted>2019-08-13T12:30:34Z</cp:lastPrinted>
  <dcterms:created xsi:type="dcterms:W3CDTF">2016-11-14T09:11:53Z</dcterms:created>
  <dcterms:modified xsi:type="dcterms:W3CDTF">2019-08-13T12:39:34Z</dcterms:modified>
  <cp:category/>
  <cp:version/>
  <cp:contentType/>
  <cp:contentStatus/>
</cp:coreProperties>
</file>