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20700" windowHeight="8670" tabRatio="625" activeTab="0"/>
  </bookViews>
  <sheets>
    <sheet name="фо1" sheetId="1" r:id="rId1"/>
    <sheet name="фо2" sheetId="2" r:id="rId2"/>
    <sheet name="фо3" sheetId="3" r:id="rId3"/>
    <sheet name="фо4" sheetId="4" r:id="rId4"/>
  </sheets>
  <definedNames>
    <definedName name="_xlnm.Print_Area" localSheetId="2">'фо3'!$A$1:$K$71</definedName>
  </definedNames>
  <calcPr fullCalcOnLoad="1" fullPrecision="0"/>
</workbook>
</file>

<file path=xl/comments4.xml><?xml version="1.0" encoding="utf-8"?>
<comments xmlns="http://schemas.openxmlformats.org/spreadsheetml/2006/main">
  <authors>
    <author>Natalya Demidenko</author>
  </authors>
  <commentList>
    <comment ref="E12" authorId="0">
      <text>
        <r>
          <rPr>
            <b/>
            <sz val="9"/>
            <rFont val="Tahoma"/>
            <family val="2"/>
          </rPr>
          <t>Natalya Demidenko:</t>
        </r>
        <r>
          <rPr>
            <sz val="9"/>
            <rFont val="Tahoma"/>
            <family val="2"/>
          </rPr>
          <t xml:space="preserve">
Сайкан, СК, без Ук 134537 данекер-1246
</t>
        </r>
      </text>
    </comment>
  </commentList>
</comments>
</file>

<file path=xl/sharedStrings.xml><?xml version="1.0" encoding="utf-8"?>
<sst xmlns="http://schemas.openxmlformats.org/spreadsheetml/2006/main" count="228" uniqueCount="187">
  <si>
    <t>Активы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</si>
  <si>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</si>
  <si>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</si>
  <si>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</si>
  <si>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Запасы</t>
  </si>
  <si>
    <t>Текущие налоговые активы</t>
  </si>
  <si>
    <t>Авансы выданные</t>
  </si>
  <si>
    <t>Прочие краткосрочные активы</t>
  </si>
  <si>
    <t>Итого краткосрочных активов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</si>
  <si>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</si>
  <si>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</si>
  <si>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</si>
  <si>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</si>
  <si>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</si>
  <si>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</si>
  <si>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</si>
  <si>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</si>
  <si>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</si>
  <si>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</si>
  <si>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</si>
  <si>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 xml:space="preserve">Итого долгосрочных активов </t>
  </si>
  <si>
    <t xml:space="preserve">Баланс </t>
  </si>
  <si>
    <t>Обязательство и капитал</t>
  </si>
  <si>
    <t>III. Краткосрочные обязательства</t>
  </si>
  <si>
    <t>Займы</t>
  </si>
  <si>
    <t>Производные финансовые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</si>
  <si>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</si>
  <si>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</si>
  <si>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</si>
  <si>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</t>
  </si>
  <si>
    <t>Прочие краткосрочные обязательства</t>
  </si>
  <si>
    <t xml:space="preserve">Итого краткосрочных обязательств 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</si>
  <si>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</si>
  <si>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</si>
  <si>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</si>
  <si>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</si>
  <si>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</si>
  <si>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</si>
  <si>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</si>
  <si>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</si>
  <si>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</si>
  <si>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</si>
  <si>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</si>
  <si>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</si>
  <si>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</si>
  <si>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 xml:space="preserve">Итого капитал, относимый на собственников материнской организации </t>
  </si>
  <si>
    <t>Доля неконтролирующих собственников</t>
  </si>
  <si>
    <t xml:space="preserve">Всего капитал </t>
  </si>
  <si>
    <t>Наименование показателей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</si>
  <si>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</si>
  <si>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</si>
  <si>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</si>
  <si>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</si>
  <si>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</si>
  <si>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/ расходы, нетто</t>
  </si>
  <si>
    <t xml:space="preserve">Итого операционная прибыль (убыток) 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</si>
  <si>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</si>
  <si>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</si>
  <si>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</si>
  <si>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 xml:space="preserve">Прибыль (убыток) до налогообложения  </t>
  </si>
  <si>
    <t>Расходы по подоходному налогу</t>
  </si>
  <si>
    <t xml:space="preserve">Прибыль (убыток) после налогообложения от продолжающейся деятельности </t>
  </si>
  <si>
    <t>Прибыль (убыток) после налогообложения от прекращенной деятельности</t>
  </si>
  <si>
    <t>Прибыль за год,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</si>
  <si>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</si>
  <si>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</si>
  <si>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</si>
  <si>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</si>
  <si>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</si>
  <si>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</si>
  <si>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</si>
  <si>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</si>
  <si>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</si>
  <si>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</si>
  <si>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</si>
  <si>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</si>
  <si>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</si>
  <si>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</t>
  </si>
  <si>
    <t>Общая совокупная прибыль относимая на:</t>
  </si>
  <si>
    <t>доля неконтролирующих собственников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</si>
  <si>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</si>
  <si>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</si>
  <si>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</si>
  <si>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</si>
  <si>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</si>
  <si>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I. Движение денежных средств от операционной деятельности</t>
  </si>
  <si>
    <t xml:space="preserve">1. Поступление денежных средств, всего 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</si>
  <si>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</si>
  <si>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</si>
  <si>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</si>
  <si>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</si>
  <si>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</si>
  <si>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</si>
  <si>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 xml:space="preserve">2. Выбытие денежных средств, всего 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</si>
  <si>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</si>
  <si>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</si>
  <si>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</si>
  <si>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</si>
  <si>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</si>
  <si>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</si>
  <si>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</si>
  <si>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</si>
  <si>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</si>
  <si>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</si>
  <si>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</si>
  <si>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</si>
  <si>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</si>
  <si>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</si>
  <si>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</si>
  <si>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</si>
  <si>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</si>
  <si>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</si>
  <si>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</si>
  <si>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</si>
  <si>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</si>
  <si>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</si>
  <si>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</si>
  <si>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</si>
  <si>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</si>
  <si>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</si>
  <si>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</si>
  <si>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</si>
  <si>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-</t>
  </si>
  <si>
    <t xml:space="preserve">Чистая сумма денежных средств от инвестиционной деятельности </t>
  </si>
  <si>
    <t>III. Движение денежных средств от финансовой деятельности</t>
  </si>
  <si>
    <t>2 452 425</t>
  </si>
  <si>
    <t>эмиссия акций и других финансовых инструментов</t>
  </si>
  <si>
    <t>получение займов</t>
  </si>
  <si>
    <t>2 889 708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</si>
  <si>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</si>
  <si>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</si>
  <si>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</si>
  <si>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</si>
  <si>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 xml:space="preserve"> Чистая сумма денежных средств от финансовой деятельности</t>
  </si>
  <si>
    <t>(437 283)</t>
  </si>
  <si>
    <t>4. Влияние обменных курсов валют к тенге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</si>
  <si>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</si>
  <si>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</si>
  <si>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</si>
  <si>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</si>
  <si>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Капитал материнской организации</t>
  </si>
  <si>
    <t>Доля меньшинства</t>
  </si>
  <si>
    <t>Итого капитал</t>
  </si>
  <si>
    <t>Выпущенный капитал</t>
  </si>
  <si>
    <t>Резервный капитал</t>
  </si>
  <si>
    <t>Нераспределенная прибыль</t>
  </si>
  <si>
    <t>Всего</t>
  </si>
  <si>
    <t>010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</si>
  <si>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</si>
  <si>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</si>
  <si>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</si>
  <si>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</si>
  <si>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</si>
  <si>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</si>
  <si>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</si>
  <si>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</si>
  <si>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</si>
  <si>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</si>
  <si>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</si>
  <si>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</si>
  <si>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</si>
  <si>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</si>
  <si>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</si>
  <si>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</si>
  <si>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</si>
  <si>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</si>
  <si>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</si>
  <si>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</si>
  <si>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</si>
  <si>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100</t>
  </si>
  <si>
    <t>итого</t>
  </si>
  <si>
    <t>Сальдо на начало отчетного периода</t>
  </si>
  <si>
    <t>Сальдо на конец  отчетного периода (стр.060 - стр. 070 + стр. 080 - стр.090)</t>
  </si>
  <si>
    <t>фонд от переоценки</t>
  </si>
  <si>
    <t>текущая прибыль</t>
  </si>
  <si>
    <t>выбытие Сайкан</t>
  </si>
  <si>
    <t>дивиденды</t>
  </si>
  <si>
    <t>АО</t>
  </si>
  <si>
    <t>Даникер</t>
  </si>
  <si>
    <t>Логиком</t>
  </si>
  <si>
    <t>LCC</t>
  </si>
  <si>
    <t xml:space="preserve">Даникер </t>
  </si>
  <si>
    <t>Кор-ка</t>
  </si>
  <si>
    <t xml:space="preserve"> 31.12.2013</t>
  </si>
  <si>
    <t>За 1 кв  2013</t>
  </si>
  <si>
    <t xml:space="preserve">За 1 кв 2014 </t>
  </si>
  <si>
    <t>КР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</si>
</sst>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_);_(* \(#,##0\);_(* &quot;-&quot;_);_(@_)"/>
    <numFmt numFmtId="174" formatCode="#,##0.00;[Red]\-#,##0.00"/>
    <numFmt numFmtId="175" formatCode="0,"/>
    <numFmt numFmtId="176" formatCode="[=0]&quot;-&quot;;General"/>
    <numFmt numFmtId="177" formatCode="#,##0,"/>
    <numFmt numFmtId="178" formatCode="[=-9384290.51]&quot;(9 384)&quot;;General"/>
    <numFmt numFmtId="179" formatCode="[=-9222490.51]&quot;(9 222)&quot;;General"/>
    <numFmt numFmtId="180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2" fillId="0" borderId="0">
      <alignment/>
      <protection/>
    </xf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justify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justify" vertical="center" wrapText="1"/>
    </xf>
    <xf numFmtId="3" fontId="0" fillId="0" borderId="0" xfId="0" applyNumberFormat="1" applyAlignment="1">
      <alignment/>
    </xf>
    <xf numFmtId="3" fontId="58" fillId="0" borderId="13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3" fontId="56" fillId="0" borderId="13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justify" vertical="center" wrapText="1"/>
    </xf>
    <xf numFmtId="0" fontId="59" fillId="0" borderId="13" xfId="0" applyFont="1" applyBorder="1" applyAlignment="1">
      <alignment horizontal="center" vertical="center" wrapText="1"/>
    </xf>
    <xf numFmtId="3" fontId="59" fillId="0" borderId="13" xfId="0" applyNumberFormat="1" applyFont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justify" vertical="center" wrapText="1"/>
    </xf>
    <xf numFmtId="3" fontId="59" fillId="0" borderId="15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49" fontId="4" fillId="0" borderId="18" xfId="50" applyNumberFormat="1" applyFont="1" applyFill="1" applyBorder="1" applyAlignment="1">
      <alignment horizontal="center" vertical="top"/>
      <protection/>
    </xf>
    <xf numFmtId="3" fontId="4" fillId="0" borderId="18" xfId="50" applyNumberFormat="1" applyFont="1" applyFill="1" applyBorder="1">
      <alignment/>
      <protection/>
    </xf>
    <xf numFmtId="49" fontId="3" fillId="0" borderId="18" xfId="50" applyNumberFormat="1" applyFont="1" applyFill="1" applyBorder="1" applyAlignment="1">
      <alignment horizontal="center" vertical="top"/>
      <protection/>
    </xf>
    <xf numFmtId="3" fontId="3" fillId="0" borderId="18" xfId="50" applyNumberFormat="1" applyFont="1" applyFill="1" applyBorder="1">
      <alignment/>
      <protection/>
    </xf>
    <xf numFmtId="3" fontId="0" fillId="0" borderId="18" xfId="0" applyNumberFormat="1" applyBorder="1" applyAlignment="1">
      <alignment/>
    </xf>
    <xf numFmtId="2" fontId="56" fillId="0" borderId="13" xfId="0" applyNumberFormat="1" applyFont="1" applyBorder="1" applyAlignment="1">
      <alignment horizontal="center" vertical="center" wrapText="1"/>
    </xf>
    <xf numFmtId="173" fontId="5" fillId="0" borderId="0" xfId="54" applyNumberFormat="1" applyFont="1" applyFill="1" applyBorder="1">
      <alignment/>
      <protection/>
    </xf>
    <xf numFmtId="0" fontId="0" fillId="0" borderId="0" xfId="0" applyFont="1" applyAlignment="1">
      <alignment/>
    </xf>
    <xf numFmtId="173" fontId="6" fillId="0" borderId="0" xfId="54" applyNumberFormat="1" applyFont="1" applyFill="1" applyBorder="1">
      <alignment/>
      <protection/>
    </xf>
    <xf numFmtId="0" fontId="7" fillId="0" borderId="18" xfId="50" applyFont="1" applyFill="1" applyBorder="1" applyAlignment="1">
      <alignment wrapText="1"/>
      <protection/>
    </xf>
    <xf numFmtId="0" fontId="8" fillId="0" borderId="18" xfId="50" applyFont="1" applyFill="1" applyBorder="1" applyAlignment="1">
      <alignment wrapText="1"/>
      <protection/>
    </xf>
    <xf numFmtId="0" fontId="8" fillId="0" borderId="18" xfId="50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8" borderId="0" xfId="0" applyFill="1" applyAlignment="1">
      <alignment/>
    </xf>
    <xf numFmtId="0" fontId="0" fillId="16" borderId="0" xfId="0" applyFill="1" applyAlignment="1">
      <alignment/>
    </xf>
    <xf numFmtId="0" fontId="0" fillId="11" borderId="0" xfId="0" applyFill="1" applyAlignment="1">
      <alignment/>
    </xf>
    <xf numFmtId="0" fontId="0" fillId="0" borderId="18" xfId="0" applyBorder="1" applyAlignment="1">
      <alignment/>
    </xf>
    <xf numFmtId="3" fontId="60" fillId="0" borderId="0" xfId="0" applyNumberFormat="1" applyFont="1" applyAlignment="1">
      <alignment vertical="center" wrapText="1"/>
    </xf>
    <xf numFmtId="3" fontId="11" fillId="0" borderId="18" xfId="0" applyNumberFormat="1" applyFont="1" applyBorder="1" applyAlignment="1">
      <alignment horizontal="right" vertical="top" wrapText="1"/>
    </xf>
    <xf numFmtId="3" fontId="12" fillId="0" borderId="18" xfId="0" applyNumberFormat="1" applyFont="1" applyBorder="1" applyAlignment="1">
      <alignment horizontal="right" vertical="top" wrapText="1"/>
    </xf>
    <xf numFmtId="3" fontId="12" fillId="33" borderId="18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56" fillId="0" borderId="18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3" fontId="58" fillId="0" borderId="18" xfId="0" applyNumberFormat="1" applyFont="1" applyBorder="1" applyAlignment="1">
      <alignment horizontal="center" vertical="center" wrapText="1"/>
    </xf>
    <xf numFmtId="3" fontId="59" fillId="0" borderId="18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 wrapText="1"/>
    </xf>
    <xf numFmtId="2" fontId="56" fillId="0" borderId="18" xfId="0" applyNumberFormat="1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4" fontId="56" fillId="0" borderId="11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justify" vertical="center" wrapText="1"/>
    </xf>
    <xf numFmtId="3" fontId="58" fillId="0" borderId="13" xfId="0" applyNumberFormat="1" applyFont="1" applyFill="1" applyBorder="1" applyAlignment="1">
      <alignment horizontal="right" vertical="center" wrapText="1"/>
    </xf>
    <xf numFmtId="3" fontId="56" fillId="0" borderId="13" xfId="0" applyNumberFormat="1" applyFont="1" applyFill="1" applyBorder="1" applyAlignment="1">
      <alignment horizontal="right" vertical="center" wrapText="1"/>
    </xf>
    <xf numFmtId="0" fontId="58" fillId="0" borderId="13" xfId="0" applyFont="1" applyFill="1" applyBorder="1" applyAlignment="1">
      <alignment horizontal="right" vertical="center" wrapText="1"/>
    </xf>
    <xf numFmtId="0" fontId="56" fillId="0" borderId="13" xfId="0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top"/>
    </xf>
    <xf numFmtId="3" fontId="0" fillId="0" borderId="18" xfId="0" applyNumberFormat="1" applyFill="1" applyBorder="1" applyAlignment="1">
      <alignment/>
    </xf>
    <xf numFmtId="3" fontId="56" fillId="0" borderId="18" xfId="0" applyNumberFormat="1" applyFont="1" applyFill="1" applyBorder="1" applyAlignment="1">
      <alignment horizontal="right" vertical="center" wrapText="1"/>
    </xf>
    <xf numFmtId="3" fontId="13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top"/>
    </xf>
    <xf numFmtId="3" fontId="0" fillId="0" borderId="18" xfId="0" applyNumberFormat="1" applyFill="1" applyBorder="1" applyAlignment="1">
      <alignment horizontal="left"/>
    </xf>
    <xf numFmtId="3" fontId="14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center" vertical="top" wrapText="1"/>
    </xf>
    <xf numFmtId="3" fontId="0" fillId="0" borderId="18" xfId="0" applyNumberFormat="1" applyFill="1" applyBorder="1" applyAlignment="1">
      <alignment horizontal="left" vertical="top"/>
    </xf>
    <xf numFmtId="3" fontId="0" fillId="0" borderId="19" xfId="0" applyNumberFormat="1" applyBorder="1" applyAlignment="1">
      <alignment/>
    </xf>
    <xf numFmtId="3" fontId="59" fillId="0" borderId="19" xfId="0" applyNumberFormat="1" applyFont="1" applyBorder="1" applyAlignment="1">
      <alignment horizontal="center" vertical="center" wrapText="1"/>
    </xf>
    <xf numFmtId="3" fontId="57" fillId="0" borderId="19" xfId="0" applyNumberFormat="1" applyFont="1" applyBorder="1" applyAlignment="1">
      <alignment horizontal="center" vertical="center" wrapText="1"/>
    </xf>
    <xf numFmtId="3" fontId="0" fillId="9" borderId="18" xfId="0" applyNumberForma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justify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justify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justify" vertical="center" wrapText="1"/>
    </xf>
    <xf numFmtId="0" fontId="58" fillId="0" borderId="10" xfId="0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vertical="center" wrapText="1"/>
    </xf>
    <xf numFmtId="0" fontId="58" fillId="0" borderId="20" xfId="0" applyFont="1" applyFill="1" applyBorder="1" applyAlignment="1">
      <alignment horizontal="justify" vertical="center" wrapText="1"/>
    </xf>
    <xf numFmtId="0" fontId="57" fillId="0" borderId="21" xfId="0" applyFont="1" applyBorder="1" applyAlignment="1">
      <alignment horizontal="justify" vertical="center" wrapText="1"/>
    </xf>
    <xf numFmtId="0" fontId="57" fillId="0" borderId="12" xfId="0" applyFont="1" applyBorder="1" applyAlignment="1">
      <alignment horizontal="justify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justify" vertical="center" wrapText="1"/>
    </xf>
    <xf numFmtId="0" fontId="58" fillId="0" borderId="22" xfId="0" applyFont="1" applyBorder="1" applyAlignment="1">
      <alignment horizontal="justify" vertical="center" wrapText="1"/>
    </xf>
    <xf numFmtId="0" fontId="58" fillId="0" borderId="22" xfId="0" applyFont="1" applyBorder="1" applyAlignment="1">
      <alignment horizontal="center" vertical="center" wrapText="1"/>
    </xf>
    <xf numFmtId="0" fontId="3" fillId="0" borderId="18" xfId="50" applyFont="1" applyFill="1" applyBorder="1" applyAlignment="1">
      <alignment horizontal="center"/>
      <protection/>
    </xf>
    <xf numFmtId="0" fontId="8" fillId="0" borderId="18" xfId="50" applyFont="1" applyFill="1" applyBorder="1" applyAlignment="1">
      <alignment horizontal="center" vertical="center" wrapText="1"/>
      <protection/>
    </xf>
    <xf numFmtId="0" fontId="8" fillId="0" borderId="18" xfId="50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_Займы для Айман 2 кв 2009 ЦБ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66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1" max="1" width="48.140625" style="50" customWidth="1"/>
    <col min="2" max="2" width="9.140625" style="50" customWidth="1"/>
    <col min="3" max="3" width="16.140625" style="50" customWidth="1"/>
    <col min="4" max="4" width="19.57421875" style="50" customWidth="1"/>
    <col min="5" max="5" width="14.8515625" style="50" hidden="1" customWidth="1"/>
    <col min="6" max="6" width="9.140625" style="50" hidden="1" customWidth="1"/>
    <col min="7" max="7" width="12.57421875" style="64" hidden="1" customWidth="1"/>
    <col min="8" max="9" width="14.57421875" style="64" hidden="1" customWidth="1"/>
    <col min="10" max="10" width="9.8515625" style="64" hidden="1" customWidth="1"/>
    <col min="11" max="13" width="9.28125" style="64" hidden="1" customWidth="1"/>
    <col min="14" max="14" width="10.7109375" style="50" hidden="1" customWidth="1"/>
    <col min="15" max="15" width="0" style="50" hidden="1" customWidth="1"/>
    <col min="16" max="16384" width="9.140625" style="50" customWidth="1"/>
  </cols>
  <sheetData>
    <row r="1" spans="1:13" ht="15.75" thickBot="1">
      <c r="A1" s="80" t="s">
        <v>0</v>
      </c>
      <c r="B1" s="81"/>
      <c r="C1" s="58">
        <v>41729</v>
      </c>
      <c r="D1" s="81" t="s">
        <v>183</v>
      </c>
      <c r="G1" s="68"/>
      <c r="H1" s="68"/>
      <c r="I1" s="68"/>
      <c r="J1" s="68"/>
      <c r="K1" s="68"/>
      <c r="L1" s="68"/>
      <c r="M1" s="68"/>
    </row>
    <row r="2" spans="1:13" ht="15.75" thickBot="1">
      <c r="A2" s="82" t="s">
        <v>1</v>
      </c>
      <c r="B2" s="83"/>
      <c r="C2" s="59"/>
      <c r="D2" s="84"/>
      <c r="G2" s="68"/>
      <c r="H2" s="68"/>
      <c r="I2" s="68"/>
      <c r="J2" s="68"/>
      <c r="K2" s="68"/>
      <c r="L2" s="68"/>
      <c r="M2" s="68"/>
    </row>
    <row r="3" spans="1:20" ht="15.75" thickBot="1">
      <c r="A3" s="85" t="s">
        <v>2</v>
      </c>
      <c r="B3" s="84">
        <v>7</v>
      </c>
      <c r="C3" s="60">
        <v>43865</v>
      </c>
      <c r="D3" s="60">
        <v>509208</v>
      </c>
      <c r="F3" s="64"/>
      <c r="G3" s="68" t="e">
        <f aca="true" t="shared" si="0" ref="G3:G9">C3-H3</f>
        <v>#REF!</v>
      </c>
      <c r="H3" s="68" t="e">
        <f aca="true" t="shared" si="1" ref="H3:H9">SUM(I3:N3)</f>
        <v>#REF!</v>
      </c>
      <c r="I3" s="68"/>
      <c r="J3" s="68" t="e">
        <f>#REF!</f>
        <v>#REF!</v>
      </c>
      <c r="K3" s="68" t="e">
        <f>#REF!</f>
        <v>#REF!</v>
      </c>
      <c r="L3" s="68" t="e">
        <f>#REF!</f>
        <v>#REF!</v>
      </c>
      <c r="M3" s="68" t="e">
        <f>#REF!</f>
        <v>#REF!</v>
      </c>
      <c r="T3" s="64"/>
    </row>
    <row r="4" spans="1:20" ht="24.75" thickBot="1">
      <c r="A4" s="85" t="s">
        <v>3</v>
      </c>
      <c r="B4" s="84">
        <v>8</v>
      </c>
      <c r="C4" s="60">
        <v>7436968</v>
      </c>
      <c r="D4" s="60">
        <v>9829431</v>
      </c>
      <c r="F4" s="64"/>
      <c r="G4" s="68" t="e">
        <f t="shared" si="0"/>
        <v>#REF!</v>
      </c>
      <c r="H4" s="68" t="e">
        <f t="shared" si="1"/>
        <v>#REF!</v>
      </c>
      <c r="I4" s="68"/>
      <c r="J4" s="68" t="e">
        <f>#REF!</f>
        <v>#REF!</v>
      </c>
      <c r="K4" s="68" t="e">
        <f>#REF!</f>
        <v>#REF!</v>
      </c>
      <c r="L4" s="68" t="e">
        <f>#REF!</f>
        <v>#REF!</v>
      </c>
      <c r="M4" s="68" t="e">
        <f>#REF!</f>
        <v>#REF!</v>
      </c>
      <c r="N4" s="68" t="e">
        <f>#REF!</f>
        <v>#REF!</v>
      </c>
      <c r="T4" s="64"/>
    </row>
    <row r="5" spans="1:20" ht="15.75" thickBot="1">
      <c r="A5" s="85" t="s">
        <v>4</v>
      </c>
      <c r="B5" s="84">
        <v>9</v>
      </c>
      <c r="C5" s="60">
        <v>3083190</v>
      </c>
      <c r="D5" s="60">
        <v>3855764</v>
      </c>
      <c r="E5" s="64"/>
      <c r="F5" s="64"/>
      <c r="G5" s="68" t="e">
        <f t="shared" si="0"/>
        <v>#REF!</v>
      </c>
      <c r="H5" s="68" t="e">
        <f t="shared" si="1"/>
        <v>#REF!</v>
      </c>
      <c r="I5" s="68"/>
      <c r="J5" s="68"/>
      <c r="K5" s="68" t="e">
        <f>#REF!</f>
        <v>#REF!</v>
      </c>
      <c r="L5" s="68" t="e">
        <f>#REF!</f>
        <v>#REF!</v>
      </c>
      <c r="M5" s="68" t="e">
        <f>#REF!</f>
        <v>#REF!</v>
      </c>
      <c r="T5" s="64"/>
    </row>
    <row r="6" spans="1:20" ht="15.75" thickBot="1">
      <c r="A6" s="85" t="s">
        <v>5</v>
      </c>
      <c r="B6" s="84">
        <v>10</v>
      </c>
      <c r="C6" s="60">
        <v>21161</v>
      </c>
      <c r="D6" s="60">
        <v>19517</v>
      </c>
      <c r="F6" s="64"/>
      <c r="G6" s="68">
        <f t="shared" si="0"/>
        <v>21161</v>
      </c>
      <c r="H6" s="68">
        <f t="shared" si="1"/>
        <v>0</v>
      </c>
      <c r="I6" s="68"/>
      <c r="J6" s="68"/>
      <c r="K6" s="68"/>
      <c r="L6" s="68"/>
      <c r="M6" s="68"/>
      <c r="N6" s="68"/>
      <c r="T6" s="64"/>
    </row>
    <row r="7" spans="1:20" ht="15.75" thickBot="1">
      <c r="A7" s="85" t="s">
        <v>6</v>
      </c>
      <c r="B7" s="84">
        <v>11</v>
      </c>
      <c r="C7" s="60">
        <v>5424419</v>
      </c>
      <c r="D7" s="60">
        <v>827301</v>
      </c>
      <c r="G7" s="68">
        <f t="shared" si="0"/>
        <v>5424419</v>
      </c>
      <c r="H7" s="68">
        <f t="shared" si="1"/>
        <v>0</v>
      </c>
      <c r="I7" s="68"/>
      <c r="J7" s="68"/>
      <c r="K7" s="68"/>
      <c r="L7" s="68"/>
      <c r="M7" s="68"/>
      <c r="N7" s="68"/>
      <c r="T7" s="64"/>
    </row>
    <row r="8" spans="1:20" ht="15.75" thickBot="1">
      <c r="A8" s="85" t="s">
        <v>7</v>
      </c>
      <c r="B8" s="84">
        <v>12</v>
      </c>
      <c r="C8" s="60">
        <v>8584</v>
      </c>
      <c r="D8" s="60">
        <v>11944</v>
      </c>
      <c r="F8" s="64"/>
      <c r="G8" s="68">
        <f t="shared" si="0"/>
        <v>8584</v>
      </c>
      <c r="H8" s="68">
        <f t="shared" si="1"/>
        <v>0</v>
      </c>
      <c r="I8" s="68"/>
      <c r="J8" s="68"/>
      <c r="K8" s="68"/>
      <c r="L8" s="68"/>
      <c r="M8" s="68"/>
      <c r="N8" s="68"/>
      <c r="T8" s="64"/>
    </row>
    <row r="9" spans="1:20" ht="15.75" thickBot="1">
      <c r="A9" s="82" t="s">
        <v>8</v>
      </c>
      <c r="B9" s="83"/>
      <c r="C9" s="61">
        <v>16018187</v>
      </c>
      <c r="D9" s="61">
        <v>15053165</v>
      </c>
      <c r="G9" s="68" t="e">
        <f t="shared" si="0"/>
        <v>#REF!</v>
      </c>
      <c r="H9" s="68" t="e">
        <f t="shared" si="1"/>
        <v>#REF!</v>
      </c>
      <c r="I9" s="69">
        <f aca="true" t="shared" si="2" ref="I9:N9">SUM(I3:I8)</f>
        <v>0</v>
      </c>
      <c r="J9" s="69" t="e">
        <f t="shared" si="2"/>
        <v>#REF!</v>
      </c>
      <c r="K9" s="69" t="e">
        <f t="shared" si="2"/>
        <v>#REF!</v>
      </c>
      <c r="L9" s="69" t="e">
        <f t="shared" si="2"/>
        <v>#REF!</v>
      </c>
      <c r="M9" s="69" t="e">
        <f t="shared" si="2"/>
        <v>#REF!</v>
      </c>
      <c r="N9" s="69" t="e">
        <f t="shared" si="2"/>
        <v>#REF!</v>
      </c>
      <c r="T9" s="64"/>
    </row>
    <row r="10" spans="1:20" ht="24.75" thickBot="1">
      <c r="A10" s="85" t="s">
        <v>9</v>
      </c>
      <c r="B10" s="84"/>
      <c r="C10" s="62"/>
      <c r="D10" s="62"/>
      <c r="G10" s="68"/>
      <c r="H10" s="68"/>
      <c r="I10" s="68"/>
      <c r="J10" s="68"/>
      <c r="K10" s="68"/>
      <c r="L10" s="70"/>
      <c r="M10" s="68"/>
      <c r="T10" s="64"/>
    </row>
    <row r="11" spans="1:20" ht="15.75" thickBot="1">
      <c r="A11" s="82" t="s">
        <v>10</v>
      </c>
      <c r="B11" s="83"/>
      <c r="C11" s="62"/>
      <c r="D11" s="62"/>
      <c r="G11" s="68"/>
      <c r="H11" s="68"/>
      <c r="I11" s="68"/>
      <c r="J11" s="68"/>
      <c r="K11" s="68"/>
      <c r="L11" s="71"/>
      <c r="M11" s="68"/>
      <c r="T11" s="64"/>
    </row>
    <row r="12" spans="1:20" ht="24.75" thickBot="1">
      <c r="A12" s="85" t="s">
        <v>11</v>
      </c>
      <c r="B12" s="84">
        <v>13</v>
      </c>
      <c r="C12" s="60">
        <v>4763</v>
      </c>
      <c r="D12" s="60">
        <v>4831</v>
      </c>
      <c r="F12" s="64"/>
      <c r="G12" s="68">
        <f aca="true" t="shared" si="3" ref="G12:G20">C12-H12</f>
        <v>4763</v>
      </c>
      <c r="H12" s="68">
        <f aca="true" t="shared" si="4" ref="H12:H20">SUM(I12:N12)</f>
        <v>0</v>
      </c>
      <c r="I12" s="68"/>
      <c r="J12" s="68"/>
      <c r="K12" s="68"/>
      <c r="L12" s="68"/>
      <c r="M12" s="68"/>
      <c r="T12" s="64"/>
    </row>
    <row r="13" spans="1:20" ht="15.75" thickBot="1">
      <c r="A13" s="85" t="s">
        <v>12</v>
      </c>
      <c r="B13" s="84"/>
      <c r="C13" s="62"/>
      <c r="D13" s="62"/>
      <c r="G13" s="68">
        <f t="shared" si="3"/>
        <v>0</v>
      </c>
      <c r="H13" s="68">
        <f t="shared" si="4"/>
        <v>0</v>
      </c>
      <c r="I13" s="68"/>
      <c r="J13" s="68"/>
      <c r="K13" s="68"/>
      <c r="L13" s="70"/>
      <c r="M13" s="68"/>
      <c r="T13" s="64"/>
    </row>
    <row r="14" spans="1:20" ht="15.75" thickBot="1">
      <c r="A14" s="85" t="s">
        <v>13</v>
      </c>
      <c r="B14" s="84">
        <v>14</v>
      </c>
      <c r="C14" s="60">
        <v>65811</v>
      </c>
      <c r="D14" s="60">
        <v>65811</v>
      </c>
      <c r="F14" s="64"/>
      <c r="G14" s="68">
        <f t="shared" si="3"/>
        <v>65811</v>
      </c>
      <c r="H14" s="68">
        <f t="shared" si="4"/>
        <v>0</v>
      </c>
      <c r="I14" s="68"/>
      <c r="J14" s="68"/>
      <c r="K14" s="68"/>
      <c r="L14" s="68"/>
      <c r="M14" s="68"/>
      <c r="T14" s="64"/>
    </row>
    <row r="15" spans="1:20" ht="15.75" thickBot="1">
      <c r="A15" s="85" t="s">
        <v>14</v>
      </c>
      <c r="B15" s="84">
        <v>15</v>
      </c>
      <c r="C15" s="60">
        <v>1906028</v>
      </c>
      <c r="D15" s="60">
        <v>1911317</v>
      </c>
      <c r="E15" s="64"/>
      <c r="F15" s="64"/>
      <c r="G15" s="68" t="e">
        <f t="shared" si="3"/>
        <v>#REF!</v>
      </c>
      <c r="H15" s="68" t="e">
        <f t="shared" si="4"/>
        <v>#REF!</v>
      </c>
      <c r="I15" s="68"/>
      <c r="J15" s="68"/>
      <c r="K15" s="68" t="e">
        <f>#REF!</f>
        <v>#REF!</v>
      </c>
      <c r="L15" s="68" t="e">
        <f>#REF!</f>
        <v>#REF!</v>
      </c>
      <c r="M15" s="68" t="e">
        <f>#REF!</f>
        <v>#REF!</v>
      </c>
      <c r="T15" s="64"/>
    </row>
    <row r="16" spans="1:20" ht="15.75" thickBot="1">
      <c r="A16" s="85" t="s">
        <v>15</v>
      </c>
      <c r="B16" s="84"/>
      <c r="C16" s="62"/>
      <c r="D16" s="62"/>
      <c r="G16" s="68">
        <f t="shared" si="3"/>
        <v>0</v>
      </c>
      <c r="H16" s="68">
        <f t="shared" si="4"/>
        <v>0</v>
      </c>
      <c r="I16" s="68"/>
      <c r="J16" s="68"/>
      <c r="K16" s="68"/>
      <c r="L16" s="70"/>
      <c r="M16" s="68"/>
      <c r="T16" s="64"/>
    </row>
    <row r="17" spans="1:20" ht="15.75" thickBot="1">
      <c r="A17" s="85" t="s">
        <v>16</v>
      </c>
      <c r="B17" s="84"/>
      <c r="C17" s="62"/>
      <c r="D17" s="62"/>
      <c r="G17" s="68">
        <f t="shared" si="3"/>
        <v>0</v>
      </c>
      <c r="H17" s="68">
        <f t="shared" si="4"/>
        <v>0</v>
      </c>
      <c r="I17" s="68"/>
      <c r="J17" s="68"/>
      <c r="K17" s="68"/>
      <c r="L17" s="70"/>
      <c r="M17" s="68"/>
      <c r="T17" s="64"/>
    </row>
    <row r="18" spans="1:20" ht="15.75" thickBot="1">
      <c r="A18" s="85" t="s">
        <v>17</v>
      </c>
      <c r="B18" s="84">
        <v>16</v>
      </c>
      <c r="C18" s="60">
        <v>3276</v>
      </c>
      <c r="D18" s="60">
        <v>2768</v>
      </c>
      <c r="F18" s="64"/>
      <c r="G18" s="68">
        <f t="shared" si="3"/>
        <v>3276</v>
      </c>
      <c r="H18" s="68">
        <f t="shared" si="4"/>
        <v>0</v>
      </c>
      <c r="I18" s="68"/>
      <c r="J18" s="68"/>
      <c r="K18" s="68"/>
      <c r="L18" s="68"/>
      <c r="M18" s="68"/>
      <c r="T18" s="64"/>
    </row>
    <row r="19" spans="1:20" ht="15.75" thickBot="1">
      <c r="A19" s="85" t="s">
        <v>18</v>
      </c>
      <c r="B19" s="84"/>
      <c r="C19" s="62"/>
      <c r="D19" s="62"/>
      <c r="G19" s="68">
        <f t="shared" si="3"/>
        <v>0</v>
      </c>
      <c r="H19" s="68">
        <f t="shared" si="4"/>
        <v>0</v>
      </c>
      <c r="I19" s="68"/>
      <c r="J19" s="68"/>
      <c r="K19" s="68"/>
      <c r="L19" s="70"/>
      <c r="M19" s="68"/>
      <c r="T19" s="64"/>
    </row>
    <row r="20" spans="1:20" ht="15.75" thickBot="1">
      <c r="A20" s="88" t="s">
        <v>19</v>
      </c>
      <c r="B20" s="88"/>
      <c r="C20" s="89"/>
      <c r="D20" s="89">
        <v>0</v>
      </c>
      <c r="G20" s="68">
        <f t="shared" si="3"/>
        <v>0</v>
      </c>
      <c r="H20" s="68">
        <f t="shared" si="4"/>
        <v>0</v>
      </c>
      <c r="I20" s="68"/>
      <c r="J20" s="68"/>
      <c r="K20" s="68"/>
      <c r="L20" s="70"/>
      <c r="M20" s="68"/>
      <c r="T20" s="64"/>
    </row>
    <row r="21" spans="1:20" ht="15.75" thickBot="1">
      <c r="A21" s="82" t="s">
        <v>20</v>
      </c>
      <c r="B21" s="83"/>
      <c r="C21" s="61">
        <v>1979878</v>
      </c>
      <c r="D21" s="61">
        <v>1984727</v>
      </c>
      <c r="G21" s="69" t="e">
        <f aca="true" t="shared" si="5" ref="G21:N21">SUM(G12:G20)</f>
        <v>#REF!</v>
      </c>
      <c r="H21" s="69" t="e">
        <f t="shared" si="5"/>
        <v>#REF!</v>
      </c>
      <c r="I21" s="69">
        <f t="shared" si="5"/>
        <v>0</v>
      </c>
      <c r="J21" s="69">
        <f t="shared" si="5"/>
        <v>0</v>
      </c>
      <c r="K21" s="69" t="e">
        <f t="shared" si="5"/>
        <v>#REF!</v>
      </c>
      <c r="L21" s="69" t="e">
        <f t="shared" si="5"/>
        <v>#REF!</v>
      </c>
      <c r="M21" s="69" t="e">
        <f t="shared" si="5"/>
        <v>#REF!</v>
      </c>
      <c r="N21" s="69">
        <f t="shared" si="5"/>
        <v>0</v>
      </c>
      <c r="T21" s="64"/>
    </row>
    <row r="22" spans="1:20" ht="15.75" thickBot="1">
      <c r="A22" s="82" t="s">
        <v>21</v>
      </c>
      <c r="B22" s="83"/>
      <c r="C22" s="61">
        <v>17998065</v>
      </c>
      <c r="D22" s="61">
        <v>17037892</v>
      </c>
      <c r="E22" s="64"/>
      <c r="F22" s="64"/>
      <c r="G22" s="69" t="e">
        <f aca="true" t="shared" si="6" ref="G22:N22">G9+G21</f>
        <v>#REF!</v>
      </c>
      <c r="H22" s="69" t="e">
        <f t="shared" si="6"/>
        <v>#REF!</v>
      </c>
      <c r="I22" s="69">
        <f t="shared" si="6"/>
        <v>0</v>
      </c>
      <c r="J22" s="69" t="e">
        <f t="shared" si="6"/>
        <v>#REF!</v>
      </c>
      <c r="K22" s="69" t="e">
        <f t="shared" si="6"/>
        <v>#REF!</v>
      </c>
      <c r="L22" s="69" t="e">
        <f t="shared" si="6"/>
        <v>#REF!</v>
      </c>
      <c r="M22" s="69" t="e">
        <f t="shared" si="6"/>
        <v>#REF!</v>
      </c>
      <c r="N22" s="69" t="e">
        <f t="shared" si="6"/>
        <v>#REF!</v>
      </c>
      <c r="T22" s="64"/>
    </row>
    <row r="23" spans="1:20" ht="15.75" thickBot="1">
      <c r="A23" s="86" t="s">
        <v>22</v>
      </c>
      <c r="B23" s="83"/>
      <c r="C23" s="62"/>
      <c r="D23" s="63"/>
      <c r="G23" s="68"/>
      <c r="H23" s="68"/>
      <c r="I23" s="68"/>
      <c r="J23" s="68"/>
      <c r="K23" s="68"/>
      <c r="L23" s="70"/>
      <c r="M23" s="68"/>
      <c r="T23" s="64"/>
    </row>
    <row r="24" spans="1:20" ht="15.75" thickBot="1">
      <c r="A24" s="82" t="s">
        <v>23</v>
      </c>
      <c r="B24" s="83"/>
      <c r="C24" s="62"/>
      <c r="D24" s="62"/>
      <c r="G24" s="68"/>
      <c r="H24" s="68"/>
      <c r="I24" s="68"/>
      <c r="J24" s="68"/>
      <c r="K24" s="68"/>
      <c r="L24" s="70"/>
      <c r="M24" s="68"/>
      <c r="T24" s="64"/>
    </row>
    <row r="25" spans="1:20" ht="15.75" thickBot="1">
      <c r="A25" s="85" t="s">
        <v>24</v>
      </c>
      <c r="B25" s="84">
        <v>17</v>
      </c>
      <c r="C25" s="60">
        <v>11776256</v>
      </c>
      <c r="D25" s="60">
        <v>10485423</v>
      </c>
      <c r="F25" s="64"/>
      <c r="G25" s="68">
        <f aca="true" t="shared" si="7" ref="G25:G31">C25-H25</f>
        <v>11776256</v>
      </c>
      <c r="H25" s="68">
        <f aca="true" t="shared" si="8" ref="H25:H31">SUM(I25:N25)</f>
        <v>0</v>
      </c>
      <c r="I25" s="68"/>
      <c r="J25" s="68"/>
      <c r="K25" s="68"/>
      <c r="L25" s="68"/>
      <c r="M25" s="68"/>
      <c r="T25" s="64"/>
    </row>
    <row r="26" spans="1:20" ht="15.75" thickBot="1">
      <c r="A26" s="85" t="s">
        <v>25</v>
      </c>
      <c r="B26" s="84"/>
      <c r="C26" s="60"/>
      <c r="D26" s="62"/>
      <c r="G26" s="68">
        <f t="shared" si="7"/>
        <v>0</v>
      </c>
      <c r="H26" s="68">
        <f t="shared" si="8"/>
        <v>0</v>
      </c>
      <c r="I26" s="68"/>
      <c r="J26" s="68"/>
      <c r="K26" s="68"/>
      <c r="L26" s="70"/>
      <c r="M26" s="68"/>
      <c r="T26" s="64"/>
    </row>
    <row r="27" spans="1:20" ht="15.75" thickBot="1">
      <c r="A27" s="85" t="s">
        <v>26</v>
      </c>
      <c r="B27" s="84"/>
      <c r="C27" s="60"/>
      <c r="D27" s="62"/>
      <c r="G27" s="68">
        <f t="shared" si="7"/>
        <v>0</v>
      </c>
      <c r="H27" s="68">
        <f t="shared" si="8"/>
        <v>0</v>
      </c>
      <c r="I27" s="68"/>
      <c r="J27" s="68"/>
      <c r="K27" s="68"/>
      <c r="L27" s="70"/>
      <c r="M27" s="68"/>
      <c r="T27" s="64"/>
    </row>
    <row r="28" spans="1:20" ht="24.75" thickBot="1">
      <c r="A28" s="85" t="s">
        <v>27</v>
      </c>
      <c r="B28" s="84">
        <v>18</v>
      </c>
      <c r="C28" s="60">
        <v>459769</v>
      </c>
      <c r="D28" s="60">
        <v>620326</v>
      </c>
      <c r="F28" s="64"/>
      <c r="G28" s="68">
        <f t="shared" si="7"/>
        <v>459769</v>
      </c>
      <c r="H28" s="68">
        <f t="shared" si="8"/>
        <v>0</v>
      </c>
      <c r="I28" s="68"/>
      <c r="J28" s="68"/>
      <c r="K28" s="68"/>
      <c r="L28" s="68"/>
      <c r="M28" s="68"/>
      <c r="N28" s="68"/>
      <c r="T28" s="64"/>
    </row>
    <row r="29" spans="1:20" ht="15.75" thickBot="1">
      <c r="A29" s="85" t="s">
        <v>28</v>
      </c>
      <c r="B29" s="84">
        <v>19</v>
      </c>
      <c r="C29" s="60">
        <v>41458</v>
      </c>
      <c r="D29" s="60">
        <v>41458</v>
      </c>
      <c r="F29" s="64"/>
      <c r="G29" s="68">
        <f t="shared" si="7"/>
        <v>41458</v>
      </c>
      <c r="H29" s="68">
        <f t="shared" si="8"/>
        <v>0</v>
      </c>
      <c r="I29" s="68"/>
      <c r="J29" s="68"/>
      <c r="K29" s="68"/>
      <c r="L29" s="68"/>
      <c r="M29" s="68"/>
      <c r="T29" s="64"/>
    </row>
    <row r="30" spans="1:20" ht="15.75" thickBot="1">
      <c r="A30" s="85" t="s">
        <v>29</v>
      </c>
      <c r="B30" s="84"/>
      <c r="C30" s="60">
        <v>81657</v>
      </c>
      <c r="D30" s="60">
        <v>139528</v>
      </c>
      <c r="E30" s="64"/>
      <c r="F30" s="64"/>
      <c r="G30" s="68">
        <f t="shared" si="7"/>
        <v>81657</v>
      </c>
      <c r="H30" s="68">
        <f t="shared" si="8"/>
        <v>0</v>
      </c>
      <c r="I30" s="68"/>
      <c r="J30" s="68"/>
      <c r="K30" s="68"/>
      <c r="L30" s="68"/>
      <c r="M30" s="68"/>
      <c r="T30" s="64"/>
    </row>
    <row r="31" spans="1:20" ht="15.75" thickBot="1">
      <c r="A31" s="85" t="s">
        <v>30</v>
      </c>
      <c r="B31" s="84">
        <v>20</v>
      </c>
      <c r="C31" s="60">
        <v>2252017</v>
      </c>
      <c r="D31" s="60">
        <v>1844702</v>
      </c>
      <c r="F31" s="64"/>
      <c r="G31" s="68">
        <f t="shared" si="7"/>
        <v>2252017</v>
      </c>
      <c r="H31" s="68">
        <f t="shared" si="8"/>
        <v>0</v>
      </c>
      <c r="I31" s="68"/>
      <c r="J31" s="68"/>
      <c r="K31" s="68"/>
      <c r="L31" s="68"/>
      <c r="M31" s="68"/>
      <c r="N31" s="68"/>
      <c r="T31" s="64"/>
    </row>
    <row r="32" spans="1:20" ht="15.75" thickBot="1">
      <c r="A32" s="82" t="s">
        <v>31</v>
      </c>
      <c r="B32" s="83"/>
      <c r="C32" s="61">
        <v>14611157</v>
      </c>
      <c r="D32" s="61">
        <v>13131437</v>
      </c>
      <c r="G32" s="68"/>
      <c r="H32" s="61">
        <f aca="true" t="shared" si="9" ref="H32:N32">SUM(H25:H31)</f>
        <v>0</v>
      </c>
      <c r="I32" s="61">
        <f t="shared" si="9"/>
        <v>0</v>
      </c>
      <c r="J32" s="61">
        <f t="shared" si="9"/>
        <v>0</v>
      </c>
      <c r="K32" s="61">
        <f t="shared" si="9"/>
        <v>0</v>
      </c>
      <c r="L32" s="61">
        <f t="shared" si="9"/>
        <v>0</v>
      </c>
      <c r="M32" s="61">
        <f t="shared" si="9"/>
        <v>0</v>
      </c>
      <c r="N32" s="61">
        <f t="shared" si="9"/>
        <v>0</v>
      </c>
      <c r="T32" s="64"/>
    </row>
    <row r="33" spans="1:20" ht="24.75" thickBot="1">
      <c r="A33" s="85" t="s">
        <v>32</v>
      </c>
      <c r="B33" s="84"/>
      <c r="C33" s="62"/>
      <c r="D33" s="62"/>
      <c r="G33" s="68"/>
      <c r="H33" s="68"/>
      <c r="I33" s="68"/>
      <c r="J33" s="68"/>
      <c r="K33" s="68"/>
      <c r="L33" s="72"/>
      <c r="M33" s="68"/>
      <c r="T33" s="64"/>
    </row>
    <row r="34" spans="1:20" ht="15.75" thickBot="1">
      <c r="A34" s="82" t="s">
        <v>33</v>
      </c>
      <c r="B34" s="83"/>
      <c r="C34" s="62"/>
      <c r="D34" s="62"/>
      <c r="G34" s="68"/>
      <c r="H34" s="68"/>
      <c r="I34" s="68"/>
      <c r="J34" s="68"/>
      <c r="K34" s="68"/>
      <c r="L34" s="74"/>
      <c r="M34" s="68"/>
      <c r="T34" s="64"/>
    </row>
    <row r="35" spans="1:20" ht="15.75" thickBot="1">
      <c r="A35" s="85" t="s">
        <v>24</v>
      </c>
      <c r="B35" s="84"/>
      <c r="C35" s="62"/>
      <c r="D35" s="62"/>
      <c r="G35" s="68">
        <f aca="true" t="shared" si="10" ref="G35:G40">C35-H35</f>
        <v>0</v>
      </c>
      <c r="H35" s="68">
        <f aca="true" t="shared" si="11" ref="H35:H40">SUM(I35:N35)</f>
        <v>0</v>
      </c>
      <c r="I35" s="68"/>
      <c r="J35" s="68"/>
      <c r="K35" s="68"/>
      <c r="L35" s="68"/>
      <c r="M35" s="68"/>
      <c r="T35" s="64"/>
    </row>
    <row r="36" spans="1:20" ht="15.75" thickBot="1">
      <c r="A36" s="85" t="s">
        <v>25</v>
      </c>
      <c r="B36" s="84"/>
      <c r="C36" s="62"/>
      <c r="D36" s="62"/>
      <c r="G36" s="68">
        <f t="shared" si="10"/>
        <v>0</v>
      </c>
      <c r="H36" s="68">
        <f t="shared" si="11"/>
        <v>0</v>
      </c>
      <c r="I36" s="68"/>
      <c r="J36" s="68"/>
      <c r="K36" s="68"/>
      <c r="L36" s="72"/>
      <c r="M36" s="68"/>
      <c r="T36" s="64"/>
    </row>
    <row r="37" spans="1:20" ht="15.75" thickBot="1">
      <c r="A37" s="85" t="s">
        <v>34</v>
      </c>
      <c r="B37" s="84"/>
      <c r="C37" s="60"/>
      <c r="D37" s="60">
        <v>0</v>
      </c>
      <c r="F37" s="64"/>
      <c r="G37" s="68">
        <f t="shared" si="10"/>
        <v>0</v>
      </c>
      <c r="H37" s="68">
        <f t="shared" si="11"/>
        <v>0</v>
      </c>
      <c r="I37" s="68"/>
      <c r="J37" s="68"/>
      <c r="K37" s="68"/>
      <c r="L37" s="70"/>
      <c r="M37" s="68"/>
      <c r="T37" s="64"/>
    </row>
    <row r="38" spans="1:20" ht="24.75" thickBot="1">
      <c r="A38" s="85" t="s">
        <v>35</v>
      </c>
      <c r="B38" s="84"/>
      <c r="C38" s="62"/>
      <c r="D38" s="62"/>
      <c r="G38" s="68">
        <f t="shared" si="10"/>
        <v>0</v>
      </c>
      <c r="H38" s="68">
        <f t="shared" si="11"/>
        <v>0</v>
      </c>
      <c r="I38" s="68"/>
      <c r="J38" s="68"/>
      <c r="K38" s="68"/>
      <c r="L38" s="70"/>
      <c r="M38" s="68"/>
      <c r="T38" s="64"/>
    </row>
    <row r="39" spans="1:20" ht="15.75" thickBot="1">
      <c r="A39" s="85" t="s">
        <v>36</v>
      </c>
      <c r="B39" s="59"/>
      <c r="C39" s="60">
        <v>254881</v>
      </c>
      <c r="D39" s="60">
        <v>254881</v>
      </c>
      <c r="F39" s="64"/>
      <c r="G39" s="68">
        <f t="shared" si="10"/>
        <v>254881</v>
      </c>
      <c r="H39" s="68">
        <f t="shared" si="11"/>
        <v>0</v>
      </c>
      <c r="I39" s="68"/>
      <c r="J39" s="68"/>
      <c r="K39" s="68"/>
      <c r="L39" s="70"/>
      <c r="M39" s="68"/>
      <c r="T39" s="64"/>
    </row>
    <row r="40" spans="1:20" ht="15.75" thickBot="1">
      <c r="A40" s="85" t="s">
        <v>37</v>
      </c>
      <c r="B40" s="84"/>
      <c r="C40" s="62"/>
      <c r="D40" s="62"/>
      <c r="G40" s="68">
        <f t="shared" si="10"/>
        <v>0</v>
      </c>
      <c r="H40" s="68">
        <f t="shared" si="11"/>
        <v>0</v>
      </c>
      <c r="I40" s="68"/>
      <c r="J40" s="68"/>
      <c r="K40" s="68"/>
      <c r="L40" s="70"/>
      <c r="M40" s="68"/>
      <c r="T40" s="64"/>
    </row>
    <row r="41" spans="1:20" ht="15.75" thickBot="1">
      <c r="A41" s="82" t="s">
        <v>38</v>
      </c>
      <c r="B41" s="83"/>
      <c r="C41" s="61">
        <v>254881</v>
      </c>
      <c r="D41" s="61">
        <v>254881</v>
      </c>
      <c r="G41" s="61">
        <f aca="true" t="shared" si="12" ref="G41:N41">SUM(G35:G40)</f>
        <v>254881</v>
      </c>
      <c r="H41" s="61">
        <f t="shared" si="12"/>
        <v>0</v>
      </c>
      <c r="I41" s="61">
        <f t="shared" si="12"/>
        <v>0</v>
      </c>
      <c r="J41" s="61">
        <f t="shared" si="12"/>
        <v>0</v>
      </c>
      <c r="K41" s="61">
        <f t="shared" si="12"/>
        <v>0</v>
      </c>
      <c r="L41" s="61">
        <f t="shared" si="12"/>
        <v>0</v>
      </c>
      <c r="M41" s="61">
        <f t="shared" si="12"/>
        <v>0</v>
      </c>
      <c r="N41" s="61">
        <f t="shared" si="12"/>
        <v>0</v>
      </c>
      <c r="T41" s="64"/>
    </row>
    <row r="42" spans="1:20" ht="15.75" thickBot="1">
      <c r="A42" s="82" t="s">
        <v>39</v>
      </c>
      <c r="B42" s="83"/>
      <c r="C42" s="62"/>
      <c r="D42" s="62"/>
      <c r="G42" s="68"/>
      <c r="H42" s="68"/>
      <c r="I42" s="68"/>
      <c r="J42" s="68"/>
      <c r="K42" s="68"/>
      <c r="L42" s="70"/>
      <c r="M42" s="68"/>
      <c r="T42" s="64"/>
    </row>
    <row r="43" spans="1:20" ht="15.75" thickBot="1">
      <c r="A43" s="85" t="s">
        <v>40</v>
      </c>
      <c r="B43" s="84"/>
      <c r="C43" s="60">
        <v>1385514</v>
      </c>
      <c r="D43" s="60">
        <v>1385514</v>
      </c>
      <c r="F43" s="64"/>
      <c r="G43" s="68">
        <f aca="true" t="shared" si="13" ref="G43:G51">C43-H43</f>
        <v>1385514</v>
      </c>
      <c r="H43" s="68">
        <f aca="true" t="shared" si="14" ref="H43:H49">SUM(I43:N43)</f>
        <v>0</v>
      </c>
      <c r="I43" s="68"/>
      <c r="J43" s="68"/>
      <c r="K43" s="68"/>
      <c r="L43" s="70"/>
      <c r="M43" s="68"/>
      <c r="T43" s="64"/>
    </row>
    <row r="44" spans="1:20" ht="15.75" thickBot="1">
      <c r="A44" s="85" t="s">
        <v>41</v>
      </c>
      <c r="B44" s="84"/>
      <c r="C44" s="62"/>
      <c r="D44" s="62"/>
      <c r="G44" s="68">
        <f t="shared" si="13"/>
        <v>0</v>
      </c>
      <c r="H44" s="68">
        <f t="shared" si="14"/>
        <v>0</v>
      </c>
      <c r="I44" s="68"/>
      <c r="J44" s="68"/>
      <c r="K44" s="68"/>
      <c r="L44" s="70"/>
      <c r="M44" s="68"/>
      <c r="T44" s="64"/>
    </row>
    <row r="45" spans="1:20" ht="15.75" thickBot="1">
      <c r="A45" s="85" t="s">
        <v>42</v>
      </c>
      <c r="B45" s="84"/>
      <c r="C45" s="62"/>
      <c r="D45" s="62"/>
      <c r="G45" s="68">
        <f t="shared" si="13"/>
        <v>0</v>
      </c>
      <c r="H45" s="68">
        <f t="shared" si="14"/>
        <v>0</v>
      </c>
      <c r="I45" s="68"/>
      <c r="J45" s="68"/>
      <c r="K45" s="68"/>
      <c r="L45" s="73"/>
      <c r="M45" s="68"/>
      <c r="T45" s="64"/>
    </row>
    <row r="46" spans="1:20" ht="15.75" thickBot="1">
      <c r="A46" s="85" t="s">
        <v>43</v>
      </c>
      <c r="B46" s="84"/>
      <c r="C46" s="60">
        <v>811740</v>
      </c>
      <c r="D46" s="60">
        <v>815022</v>
      </c>
      <c r="E46" s="64">
        <f>C46-D46</f>
        <v>-3282</v>
      </c>
      <c r="F46" s="64"/>
      <c r="G46" s="68">
        <f t="shared" si="13"/>
        <v>811740</v>
      </c>
      <c r="H46" s="68">
        <f t="shared" si="14"/>
        <v>0</v>
      </c>
      <c r="I46" s="68"/>
      <c r="J46" s="68"/>
      <c r="K46" s="68"/>
      <c r="L46" s="70"/>
      <c r="M46" s="68"/>
      <c r="T46" s="64"/>
    </row>
    <row r="47" spans="1:20" ht="15.75" thickBot="1">
      <c r="A47" s="85" t="s">
        <v>44</v>
      </c>
      <c r="B47" s="84"/>
      <c r="C47" s="60">
        <v>934773</v>
      </c>
      <c r="D47" s="60">
        <v>1451038</v>
      </c>
      <c r="G47" s="68">
        <f t="shared" si="13"/>
        <v>765949</v>
      </c>
      <c r="H47" s="68">
        <f t="shared" si="14"/>
        <v>168824</v>
      </c>
      <c r="I47" s="68"/>
      <c r="J47" s="68"/>
      <c r="K47" s="68"/>
      <c r="L47" s="75"/>
      <c r="M47" s="68"/>
      <c r="N47" s="64">
        <f>фо2!Q33</f>
        <v>168824</v>
      </c>
      <c r="T47" s="64"/>
    </row>
    <row r="48" spans="1:20" ht="24.75" thickBot="1">
      <c r="A48" s="82" t="s">
        <v>45</v>
      </c>
      <c r="B48" s="83"/>
      <c r="C48" s="63"/>
      <c r="D48" s="63"/>
      <c r="F48" s="64"/>
      <c r="G48" s="68">
        <f t="shared" si="13"/>
        <v>0</v>
      </c>
      <c r="H48" s="68">
        <f t="shared" si="14"/>
        <v>0</v>
      </c>
      <c r="I48" s="68"/>
      <c r="J48" s="68"/>
      <c r="K48" s="68"/>
      <c r="L48" s="70"/>
      <c r="M48" s="68"/>
      <c r="T48" s="64"/>
    </row>
    <row r="49" spans="1:20" ht="15.75" thickBot="1">
      <c r="A49" s="85" t="s">
        <v>46</v>
      </c>
      <c r="B49" s="84"/>
      <c r="C49" s="62"/>
      <c r="D49" s="63"/>
      <c r="G49" s="68">
        <f t="shared" si="13"/>
        <v>0</v>
      </c>
      <c r="H49" s="68">
        <f t="shared" si="14"/>
        <v>0</v>
      </c>
      <c r="I49" s="68"/>
      <c r="J49" s="68"/>
      <c r="K49" s="68"/>
      <c r="L49" s="70"/>
      <c r="M49" s="68"/>
      <c r="T49" s="64"/>
    </row>
    <row r="50" spans="1:20" ht="15.75" thickBot="1">
      <c r="A50" s="82" t="s">
        <v>47</v>
      </c>
      <c r="B50" s="83"/>
      <c r="C50" s="61">
        <v>3132027</v>
      </c>
      <c r="D50" s="61">
        <v>3651574</v>
      </c>
      <c r="G50" s="68">
        <f t="shared" si="13"/>
        <v>2963203</v>
      </c>
      <c r="H50" s="68">
        <f>SUM(I50:N50)</f>
        <v>168824</v>
      </c>
      <c r="I50" s="61">
        <f aca="true" t="shared" si="15" ref="I50:N50">SUM(I43:I48)</f>
        <v>0</v>
      </c>
      <c r="J50" s="61">
        <f t="shared" si="15"/>
        <v>0</v>
      </c>
      <c r="K50" s="61">
        <f t="shared" si="15"/>
        <v>0</v>
      </c>
      <c r="L50" s="61">
        <f t="shared" si="15"/>
        <v>0</v>
      </c>
      <c r="M50" s="61">
        <f t="shared" si="15"/>
        <v>0</v>
      </c>
      <c r="N50" s="61">
        <f t="shared" si="15"/>
        <v>168824</v>
      </c>
      <c r="T50" s="64"/>
    </row>
    <row r="51" spans="1:20" ht="15.75" thickBot="1">
      <c r="A51" s="82" t="s">
        <v>21</v>
      </c>
      <c r="B51" s="83"/>
      <c r="C51" s="61">
        <v>17998065</v>
      </c>
      <c r="D51" s="61">
        <v>17037892</v>
      </c>
      <c r="G51" s="68">
        <f t="shared" si="13"/>
        <v>17829241</v>
      </c>
      <c r="H51" s="68">
        <f>SUM(I51:N51)</f>
        <v>168824</v>
      </c>
      <c r="I51" s="61">
        <f aca="true" t="shared" si="16" ref="I51:N51">I32+I41+I50</f>
        <v>0</v>
      </c>
      <c r="J51" s="61">
        <f t="shared" si="16"/>
        <v>0</v>
      </c>
      <c r="K51" s="61">
        <f t="shared" si="16"/>
        <v>0</v>
      </c>
      <c r="L51" s="61">
        <f t="shared" si="16"/>
        <v>0</v>
      </c>
      <c r="M51" s="61">
        <f t="shared" si="16"/>
        <v>0</v>
      </c>
      <c r="N51" s="61">
        <f t="shared" si="16"/>
        <v>168824</v>
      </c>
      <c r="T51" s="64"/>
    </row>
    <row r="52" spans="3:20" ht="15.75">
      <c r="C52" s="36"/>
      <c r="D52" s="36"/>
      <c r="G52" s="64" t="e">
        <f>G22-G51</f>
        <v>#REF!</v>
      </c>
      <c r="H52" s="64" t="e">
        <f aca="true" t="shared" si="17" ref="H52:N52">H22-H51</f>
        <v>#REF!</v>
      </c>
      <c r="I52" s="64">
        <f t="shared" si="17"/>
        <v>0</v>
      </c>
      <c r="J52" s="64" t="e">
        <f t="shared" si="17"/>
        <v>#REF!</v>
      </c>
      <c r="K52" s="64" t="e">
        <f t="shared" si="17"/>
        <v>#REF!</v>
      </c>
      <c r="L52" s="64" t="e">
        <f t="shared" si="17"/>
        <v>#REF!</v>
      </c>
      <c r="M52" s="64" t="e">
        <f t="shared" si="17"/>
        <v>#REF!</v>
      </c>
      <c r="N52" s="64" t="e">
        <f t="shared" si="17"/>
        <v>#REF!</v>
      </c>
      <c r="T52" s="64"/>
    </row>
    <row r="53" spans="3:20" ht="15">
      <c r="C53" s="64"/>
      <c r="D53" s="64"/>
      <c r="H53" s="57"/>
      <c r="I53" s="57"/>
      <c r="J53" s="57"/>
      <c r="K53" s="57"/>
      <c r="L53" s="65"/>
      <c r="T53" s="64"/>
    </row>
    <row r="54" spans="3:20" ht="15">
      <c r="C54" s="64"/>
      <c r="H54" s="57"/>
      <c r="I54" s="57"/>
      <c r="J54" s="57"/>
      <c r="K54" s="57"/>
      <c r="L54" s="65"/>
      <c r="T54" s="64"/>
    </row>
    <row r="55" spans="8:20" ht="15">
      <c r="H55" s="57"/>
      <c r="I55" s="57"/>
      <c r="J55" s="57"/>
      <c r="K55" s="57"/>
      <c r="L55" s="66"/>
      <c r="T55" s="64"/>
    </row>
    <row r="56" spans="8:20" ht="15">
      <c r="H56" s="57"/>
      <c r="I56" s="57"/>
      <c r="J56" s="57"/>
      <c r="K56" s="57"/>
      <c r="L56" s="67"/>
      <c r="T56" s="64"/>
    </row>
    <row r="57" spans="8:20" ht="15">
      <c r="H57" s="57"/>
      <c r="I57" s="57"/>
      <c r="J57" s="57"/>
      <c r="K57" s="57"/>
      <c r="L57" s="65"/>
      <c r="T57" s="64"/>
    </row>
    <row r="58" spans="8:20" ht="15">
      <c r="H58" s="57"/>
      <c r="I58" s="57"/>
      <c r="J58" s="57"/>
      <c r="K58" s="57"/>
      <c r="L58" s="65"/>
      <c r="T58" s="64"/>
    </row>
    <row r="59" spans="8:20" ht="15">
      <c r="H59" s="57"/>
      <c r="I59" s="57"/>
      <c r="J59" s="57"/>
      <c r="K59" s="57"/>
      <c r="L59" s="65"/>
      <c r="T59" s="64"/>
    </row>
    <row r="60" spans="8:20" ht="15">
      <c r="H60" s="57"/>
      <c r="I60" s="57"/>
      <c r="J60" s="57"/>
      <c r="K60" s="57"/>
      <c r="L60" s="65"/>
      <c r="T60" s="64"/>
    </row>
    <row r="61" spans="8:20" ht="15">
      <c r="H61" s="57"/>
      <c r="I61" s="57"/>
      <c r="J61" s="57"/>
      <c r="K61" s="57"/>
      <c r="L61" s="65"/>
      <c r="T61" s="64"/>
    </row>
    <row r="62" spans="8:20" ht="15">
      <c r="H62" s="57"/>
      <c r="I62" s="57"/>
      <c r="J62" s="57"/>
      <c r="K62" s="57"/>
      <c r="L62" s="65"/>
      <c r="T62" s="64"/>
    </row>
    <row r="63" spans="8:12" ht="15">
      <c r="H63" s="57"/>
      <c r="I63" s="57"/>
      <c r="J63" s="57"/>
      <c r="K63" s="57"/>
      <c r="L63" s="65"/>
    </row>
    <row r="64" spans="8:12" ht="15">
      <c r="H64" s="57"/>
      <c r="I64" s="57"/>
      <c r="J64" s="57"/>
      <c r="K64" s="57"/>
      <c r="L64" s="65"/>
    </row>
    <row r="65" spans="8:12" ht="15">
      <c r="H65" s="57"/>
      <c r="I65" s="57"/>
      <c r="J65" s="57"/>
      <c r="K65" s="57"/>
      <c r="L65" s="66"/>
    </row>
    <row r="66" spans="8:12" ht="15">
      <c r="H66" s="57"/>
      <c r="I66" s="57"/>
      <c r="J66" s="57"/>
      <c r="K66" s="57"/>
      <c r="L66" s="57"/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47"/>
  <sheetViews>
    <sheetView zoomScalePageLayoutView="0" workbookViewId="0" topLeftCell="A28">
      <selection activeCell="D37" sqref="D37"/>
    </sheetView>
  </sheetViews>
  <sheetFormatPr defaultColWidth="9.140625" defaultRowHeight="15"/>
  <cols>
    <col min="1" max="1" width="49.28125" style="0" customWidth="1"/>
    <col min="3" max="3" width="13.57421875" style="0" customWidth="1"/>
    <col min="4" max="4" width="13.00390625" style="0" customWidth="1"/>
    <col min="5" max="5" width="9.28125" style="9" hidden="1" customWidth="1"/>
    <col min="6" max="11" width="0" style="9" hidden="1" customWidth="1"/>
    <col min="12" max="13" width="9.8515625" style="9" hidden="1" customWidth="1"/>
    <col min="14" max="18" width="0" style="9" hidden="1" customWidth="1"/>
    <col min="19" max="19" width="9.8515625" style="9" hidden="1" customWidth="1"/>
    <col min="20" max="20" width="0" style="9" hidden="1" customWidth="1"/>
    <col min="21" max="22" width="9.140625" style="9" customWidth="1"/>
  </cols>
  <sheetData>
    <row r="1" spans="12:17" ht="15.75" thickBot="1">
      <c r="L1" s="9" t="s">
        <v>170</v>
      </c>
      <c r="M1" s="9" t="s">
        <v>177</v>
      </c>
      <c r="N1" s="9" t="s">
        <v>179</v>
      </c>
      <c r="O1" s="9" t="s">
        <v>181</v>
      </c>
      <c r="P1" s="9" t="s">
        <v>180</v>
      </c>
      <c r="Q1" s="79" t="s">
        <v>182</v>
      </c>
    </row>
    <row r="2" spans="1:17" ht="15.75" thickBot="1">
      <c r="A2" s="14" t="s">
        <v>48</v>
      </c>
      <c r="B2" s="15"/>
      <c r="C2" s="15" t="s">
        <v>185</v>
      </c>
      <c r="D2" s="15" t="s">
        <v>184</v>
      </c>
      <c r="E2" s="46"/>
      <c r="L2" s="32"/>
      <c r="M2" s="32"/>
      <c r="N2" s="32"/>
      <c r="O2" s="32"/>
      <c r="P2" s="76"/>
      <c r="Q2" s="79"/>
    </row>
    <row r="3" spans="1:17" ht="15.75" thickBot="1">
      <c r="A3" s="87" t="s">
        <v>49</v>
      </c>
      <c r="B3" s="5">
        <v>27</v>
      </c>
      <c r="C3" s="19">
        <v>4714895</v>
      </c>
      <c r="D3" s="19">
        <v>3836107</v>
      </c>
      <c r="E3" s="46"/>
      <c r="L3" s="32">
        <f>M3+N3+O3+P3+Q3</f>
        <v>179030</v>
      </c>
      <c r="M3" s="32"/>
      <c r="N3" s="32"/>
      <c r="O3" s="32"/>
      <c r="P3" s="76"/>
      <c r="Q3" s="79">
        <f>4684095-4515065+10000</f>
        <v>179030</v>
      </c>
    </row>
    <row r="4" spans="1:17" ht="15.75" thickBot="1">
      <c r="A4" s="87" t="s">
        <v>50</v>
      </c>
      <c r="B4" s="5">
        <v>28</v>
      </c>
      <c r="C4" s="19">
        <v>4182237</v>
      </c>
      <c r="D4" s="19">
        <v>3657914</v>
      </c>
      <c r="E4" s="46"/>
      <c r="L4" s="32">
        <f aca="true" t="shared" si="0" ref="L4:L41">M4+N4+O4+P4+Q4</f>
        <v>10206</v>
      </c>
      <c r="M4" s="32"/>
      <c r="N4" s="32"/>
      <c r="O4" s="32"/>
      <c r="P4" s="76"/>
      <c r="Q4" s="79">
        <f>4161334-4151128</f>
        <v>10206</v>
      </c>
    </row>
    <row r="5" spans="1:17" ht="15.75" thickBot="1">
      <c r="A5" s="16" t="s">
        <v>51</v>
      </c>
      <c r="B5" s="17"/>
      <c r="C5" s="18">
        <v>532658</v>
      </c>
      <c r="D5" s="18">
        <v>178193</v>
      </c>
      <c r="E5" s="46"/>
      <c r="F5" s="18"/>
      <c r="L5" s="32">
        <f t="shared" si="0"/>
        <v>168824</v>
      </c>
      <c r="M5" s="54">
        <f>M3-M4</f>
        <v>0</v>
      </c>
      <c r="N5" s="54">
        <f>N3-N4</f>
        <v>0</v>
      </c>
      <c r="O5" s="54">
        <f>O3-O4</f>
        <v>0</v>
      </c>
      <c r="P5" s="77">
        <f>P3-P4</f>
        <v>0</v>
      </c>
      <c r="Q5" s="77">
        <f>Q3-Q4</f>
        <v>168824</v>
      </c>
    </row>
    <row r="6" spans="1:17" ht="15.75" thickBot="1">
      <c r="A6" s="87" t="s">
        <v>52</v>
      </c>
      <c r="B6" s="5">
        <v>29</v>
      </c>
      <c r="C6" s="19">
        <v>96541</v>
      </c>
      <c r="D6" s="19">
        <v>48674</v>
      </c>
      <c r="E6" s="46"/>
      <c r="L6" s="32">
        <f t="shared" si="0"/>
        <v>0</v>
      </c>
      <c r="M6" s="32"/>
      <c r="N6" s="32"/>
      <c r="O6" s="32"/>
      <c r="P6" s="76"/>
      <c r="Q6" s="79"/>
    </row>
    <row r="7" spans="1:17" ht="15.75" thickBot="1">
      <c r="A7" s="87" t="s">
        <v>53</v>
      </c>
      <c r="B7" s="5">
        <v>30</v>
      </c>
      <c r="C7" s="19">
        <v>184731</v>
      </c>
      <c r="D7" s="19">
        <v>152806</v>
      </c>
      <c r="E7" s="46"/>
      <c r="L7" s="32">
        <f t="shared" si="0"/>
        <v>0</v>
      </c>
      <c r="M7" s="32"/>
      <c r="N7" s="32"/>
      <c r="O7" s="32"/>
      <c r="P7" s="76"/>
      <c r="Q7" s="79"/>
    </row>
    <row r="8" spans="1:17" ht="15.75" thickBot="1">
      <c r="A8" s="87" t="s">
        <v>54</v>
      </c>
      <c r="B8" s="5">
        <v>32</v>
      </c>
      <c r="C8" s="19">
        <v>-510061</v>
      </c>
      <c r="D8" s="19">
        <v>39988</v>
      </c>
      <c r="E8" s="46"/>
      <c r="L8" s="32">
        <f t="shared" si="0"/>
        <v>0</v>
      </c>
      <c r="M8" s="32"/>
      <c r="N8" s="32"/>
      <c r="O8" s="32"/>
      <c r="P8" s="76"/>
      <c r="Q8" s="79"/>
    </row>
    <row r="9" spans="1:17" ht="15.75" thickBot="1">
      <c r="A9" s="16" t="s">
        <v>55</v>
      </c>
      <c r="B9" s="17"/>
      <c r="C9" s="18">
        <v>-258675</v>
      </c>
      <c r="D9" s="18">
        <v>16701</v>
      </c>
      <c r="E9" s="46"/>
      <c r="F9" s="18"/>
      <c r="L9" s="32">
        <f t="shared" si="0"/>
        <v>168824</v>
      </c>
      <c r="M9" s="54">
        <f>M5-M6-M7+M8</f>
        <v>0</v>
      </c>
      <c r="N9" s="54">
        <f>N5-N6-N7+N8</f>
        <v>0</v>
      </c>
      <c r="O9" s="54">
        <f>O5-O6-O7+O8</f>
        <v>0</v>
      </c>
      <c r="P9" s="77">
        <f>P5-P6-P7+P8</f>
        <v>0</v>
      </c>
      <c r="Q9" s="77">
        <f>Q5-Q6-Q7+Q8</f>
        <v>168824</v>
      </c>
    </row>
    <row r="10" spans="1:17" ht="15.75" thickBot="1">
      <c r="A10" s="87" t="s">
        <v>56</v>
      </c>
      <c r="B10" s="5"/>
      <c r="C10" s="19">
        <v>0</v>
      </c>
      <c r="D10" s="7">
        <v>134000</v>
      </c>
      <c r="E10" s="46"/>
      <c r="L10" s="32">
        <f t="shared" si="0"/>
        <v>0</v>
      </c>
      <c r="M10" s="32"/>
      <c r="N10" s="32"/>
      <c r="O10" s="32"/>
      <c r="P10" s="76"/>
      <c r="Q10" s="79"/>
    </row>
    <row r="11" spans="1:17" ht="15.75" thickBot="1">
      <c r="A11" s="87" t="s">
        <v>57</v>
      </c>
      <c r="B11" s="5">
        <v>33</v>
      </c>
      <c r="C11" s="19">
        <v>243942</v>
      </c>
      <c r="D11" s="19">
        <v>123500</v>
      </c>
      <c r="E11" s="46"/>
      <c r="L11" s="32">
        <f t="shared" si="0"/>
        <v>0</v>
      </c>
      <c r="M11" s="32"/>
      <c r="N11" s="32"/>
      <c r="O11" s="32"/>
      <c r="P11" s="76"/>
      <c r="Q11" s="79"/>
    </row>
    <row r="12" spans="1:17" ht="36.75" thickBot="1">
      <c r="A12" s="8" t="s">
        <v>58</v>
      </c>
      <c r="B12" s="5"/>
      <c r="C12" s="5"/>
      <c r="D12" s="7"/>
      <c r="E12" s="46"/>
      <c r="L12" s="32">
        <f t="shared" si="0"/>
        <v>0</v>
      </c>
      <c r="M12" s="32"/>
      <c r="N12" s="32"/>
      <c r="O12" s="32"/>
      <c r="P12" s="76"/>
      <c r="Q12" s="79"/>
    </row>
    <row r="13" spans="1:17" ht="15.75" thickBot="1">
      <c r="A13" s="87" t="s">
        <v>54</v>
      </c>
      <c r="B13" s="5"/>
      <c r="C13" s="5"/>
      <c r="D13" s="7"/>
      <c r="E13" s="46"/>
      <c r="L13" s="32">
        <f t="shared" si="0"/>
        <v>0</v>
      </c>
      <c r="M13" s="32"/>
      <c r="N13" s="32"/>
      <c r="O13" s="32"/>
      <c r="P13" s="76"/>
      <c r="Q13" s="79"/>
    </row>
    <row r="14" spans="1:17" ht="15.75" thickBot="1">
      <c r="A14" s="16" t="s">
        <v>59</v>
      </c>
      <c r="B14" s="17"/>
      <c r="C14" s="18">
        <v>-502617</v>
      </c>
      <c r="D14" s="18">
        <v>27201</v>
      </c>
      <c r="E14" s="46"/>
      <c r="F14" s="18"/>
      <c r="L14" s="32">
        <f t="shared" si="0"/>
        <v>168824</v>
      </c>
      <c r="M14" s="54">
        <f>M9-M11+M10</f>
        <v>0</v>
      </c>
      <c r="N14" s="54">
        <f>N9-N11+N10</f>
        <v>0</v>
      </c>
      <c r="O14" s="54">
        <f>O9-O11+O10</f>
        <v>0</v>
      </c>
      <c r="P14" s="77">
        <f>P9-P11+P10</f>
        <v>0</v>
      </c>
      <c r="Q14" s="77">
        <f>Q9-Q11+Q10</f>
        <v>168824</v>
      </c>
    </row>
    <row r="15" spans="1:17" ht="15.75" thickBot="1">
      <c r="A15" s="87" t="s">
        <v>60</v>
      </c>
      <c r="B15" s="5">
        <v>34</v>
      </c>
      <c r="C15" s="19">
        <v>16930</v>
      </c>
      <c r="D15" s="19">
        <v>17632</v>
      </c>
      <c r="E15" s="46"/>
      <c r="L15" s="32">
        <f t="shared" si="0"/>
        <v>0</v>
      </c>
      <c r="M15" s="32"/>
      <c r="N15" s="32"/>
      <c r="O15" s="32"/>
      <c r="P15" s="76"/>
      <c r="Q15" s="79"/>
    </row>
    <row r="16" spans="1:17" ht="27.75" thickBot="1">
      <c r="A16" s="20" t="s">
        <v>61</v>
      </c>
      <c r="B16" s="21"/>
      <c r="C16" s="22">
        <v>-519547</v>
      </c>
      <c r="D16" s="22">
        <v>9569</v>
      </c>
      <c r="E16" s="46"/>
      <c r="F16" s="22"/>
      <c r="L16" s="32">
        <f t="shared" si="0"/>
        <v>168824</v>
      </c>
      <c r="M16" s="54">
        <f>M14-M15</f>
        <v>0</v>
      </c>
      <c r="N16" s="54">
        <f>N14-N15</f>
        <v>0</v>
      </c>
      <c r="O16" s="54">
        <f>O14-O15</f>
        <v>0</v>
      </c>
      <c r="P16" s="77">
        <f>P14-P15</f>
        <v>0</v>
      </c>
      <c r="Q16" s="77">
        <f>Q14-Q15</f>
        <v>168824</v>
      </c>
    </row>
    <row r="17" spans="1:17" ht="26.25" thickBot="1">
      <c r="A17" s="23" t="s">
        <v>62</v>
      </c>
      <c r="B17" s="2"/>
      <c r="C17" s="2"/>
      <c r="D17" s="24"/>
      <c r="E17" s="46"/>
      <c r="L17" s="32">
        <f t="shared" si="0"/>
        <v>0</v>
      </c>
      <c r="M17" s="32"/>
      <c r="N17" s="32"/>
      <c r="O17" s="32"/>
      <c r="P17" s="76"/>
      <c r="Q17" s="79"/>
    </row>
    <row r="18" spans="1:17" ht="15.75" thickBot="1">
      <c r="A18" s="87" t="s">
        <v>63</v>
      </c>
      <c r="B18" s="5"/>
      <c r="C18" s="18">
        <v>-519547</v>
      </c>
      <c r="D18" s="18">
        <v>9569</v>
      </c>
      <c r="E18" s="46"/>
      <c r="F18" s="18"/>
      <c r="L18" s="32">
        <f t="shared" si="0"/>
        <v>168824</v>
      </c>
      <c r="M18" s="54">
        <f>M16</f>
        <v>0</v>
      </c>
      <c r="N18" s="54">
        <f>N16</f>
        <v>0</v>
      </c>
      <c r="O18" s="54">
        <f>O16</f>
        <v>0</v>
      </c>
      <c r="P18" s="77">
        <f>P16</f>
        <v>0</v>
      </c>
      <c r="Q18" s="77">
        <f>Q16</f>
        <v>168824</v>
      </c>
    </row>
    <row r="19" spans="1:17" ht="15.75" thickBot="1">
      <c r="A19" s="87" t="s">
        <v>64</v>
      </c>
      <c r="B19" s="5"/>
      <c r="C19" s="5"/>
      <c r="D19" s="7"/>
      <c r="E19" s="46"/>
      <c r="L19" s="32">
        <f t="shared" si="0"/>
        <v>0</v>
      </c>
      <c r="M19" s="32"/>
      <c r="N19" s="32"/>
      <c r="O19" s="32"/>
      <c r="P19" s="76"/>
      <c r="Q19" s="79"/>
    </row>
    <row r="20" spans="1:17" ht="15.75" thickBot="1">
      <c r="A20" s="87" t="s">
        <v>65</v>
      </c>
      <c r="B20" s="5"/>
      <c r="C20" s="5"/>
      <c r="D20" s="7"/>
      <c r="E20" s="46"/>
      <c r="L20" s="32">
        <f t="shared" si="0"/>
        <v>0</v>
      </c>
      <c r="M20" s="32"/>
      <c r="N20" s="32"/>
      <c r="O20" s="32"/>
      <c r="P20" s="76"/>
      <c r="Q20" s="79"/>
    </row>
    <row r="21" spans="1:17" ht="15.75" thickBot="1">
      <c r="A21" s="87" t="s">
        <v>66</v>
      </c>
      <c r="B21" s="5"/>
      <c r="C21" s="5"/>
      <c r="D21" s="7"/>
      <c r="E21" s="46"/>
      <c r="L21" s="32">
        <f t="shared" si="0"/>
        <v>0</v>
      </c>
      <c r="M21" s="32"/>
      <c r="N21" s="32"/>
      <c r="O21" s="32"/>
      <c r="P21" s="76"/>
      <c r="Q21" s="79"/>
    </row>
    <row r="22" spans="1:17" ht="15.75" thickBot="1">
      <c r="A22" s="87" t="s">
        <v>67</v>
      </c>
      <c r="B22" s="5"/>
      <c r="C22" s="5"/>
      <c r="D22" s="7"/>
      <c r="E22" s="46"/>
      <c r="L22" s="32">
        <f t="shared" si="0"/>
        <v>0</v>
      </c>
      <c r="M22" s="32"/>
      <c r="N22" s="32"/>
      <c r="O22" s="32"/>
      <c r="P22" s="76"/>
      <c r="Q22" s="79"/>
    </row>
    <row r="23" spans="1:17" ht="26.25" thickBot="1">
      <c r="A23" s="87" t="s">
        <v>68</v>
      </c>
      <c r="B23" s="5"/>
      <c r="C23" s="5"/>
      <c r="D23" s="7"/>
      <c r="E23" s="46"/>
      <c r="L23" s="32">
        <f t="shared" si="0"/>
        <v>0</v>
      </c>
      <c r="M23" s="32"/>
      <c r="N23" s="32"/>
      <c r="O23" s="32"/>
      <c r="P23" s="76"/>
      <c r="Q23" s="79"/>
    </row>
    <row r="24" spans="1:17" ht="15" customHeight="1">
      <c r="A24" s="91" t="s">
        <v>69</v>
      </c>
      <c r="B24" s="93"/>
      <c r="C24" s="93"/>
      <c r="D24" s="95"/>
      <c r="E24" s="46"/>
      <c r="L24" s="32">
        <f t="shared" si="0"/>
        <v>0</v>
      </c>
      <c r="M24" s="32"/>
      <c r="N24" s="32"/>
      <c r="O24" s="32"/>
      <c r="P24" s="76"/>
      <c r="Q24" s="79"/>
    </row>
    <row r="25" spans="1:17" ht="28.5" customHeight="1" thickBot="1">
      <c r="A25" s="92"/>
      <c r="B25" s="94"/>
      <c r="C25" s="94"/>
      <c r="D25" s="96"/>
      <c r="E25" s="46"/>
      <c r="L25" s="32">
        <f t="shared" si="0"/>
        <v>0</v>
      </c>
      <c r="M25" s="32"/>
      <c r="N25" s="32"/>
      <c r="O25" s="32"/>
      <c r="P25" s="76"/>
      <c r="Q25" s="79"/>
    </row>
    <row r="26" spans="1:17" ht="26.25" thickBot="1">
      <c r="A26" s="87" t="s">
        <v>70</v>
      </c>
      <c r="B26" s="5"/>
      <c r="C26" s="5"/>
      <c r="D26" s="7"/>
      <c r="E26" s="46"/>
      <c r="L26" s="32">
        <f t="shared" si="0"/>
        <v>0</v>
      </c>
      <c r="M26" s="32"/>
      <c r="N26" s="32"/>
      <c r="O26" s="32"/>
      <c r="P26" s="76"/>
      <c r="Q26" s="79"/>
    </row>
    <row r="27" spans="1:17" ht="26.25" thickBot="1">
      <c r="A27" s="87" t="s">
        <v>71</v>
      </c>
      <c r="B27" s="5"/>
      <c r="C27" s="5"/>
      <c r="D27" s="7"/>
      <c r="E27" s="46"/>
      <c r="L27" s="32">
        <f t="shared" si="0"/>
        <v>0</v>
      </c>
      <c r="M27" s="32"/>
      <c r="N27" s="32"/>
      <c r="O27" s="32"/>
      <c r="P27" s="76"/>
      <c r="Q27" s="79"/>
    </row>
    <row r="28" spans="1:17" ht="15.75" thickBot="1">
      <c r="A28" s="87" t="s">
        <v>72</v>
      </c>
      <c r="B28" s="5"/>
      <c r="C28" s="5"/>
      <c r="D28" s="7"/>
      <c r="E28" s="46"/>
      <c r="L28" s="32">
        <f t="shared" si="0"/>
        <v>0</v>
      </c>
      <c r="M28" s="32"/>
      <c r="N28" s="32"/>
      <c r="O28" s="32"/>
      <c r="P28" s="76"/>
      <c r="Q28" s="79"/>
    </row>
    <row r="29" spans="1:17" ht="26.25" thickBot="1">
      <c r="A29" s="87" t="s">
        <v>73</v>
      </c>
      <c r="B29" s="5"/>
      <c r="C29" s="5"/>
      <c r="D29" s="7"/>
      <c r="E29" s="46"/>
      <c r="L29" s="32">
        <f t="shared" si="0"/>
        <v>0</v>
      </c>
      <c r="M29" s="32"/>
      <c r="N29" s="32"/>
      <c r="O29" s="32"/>
      <c r="P29" s="76"/>
      <c r="Q29" s="79"/>
    </row>
    <row r="30" spans="1:17" ht="26.25" thickBot="1">
      <c r="A30" s="87" t="s">
        <v>74</v>
      </c>
      <c r="B30" s="5"/>
      <c r="C30" s="5"/>
      <c r="D30" s="7"/>
      <c r="E30" s="46"/>
      <c r="L30" s="32">
        <f t="shared" si="0"/>
        <v>0</v>
      </c>
      <c r="M30" s="32"/>
      <c r="N30" s="32"/>
      <c r="O30" s="32"/>
      <c r="P30" s="76"/>
      <c r="Q30" s="79"/>
    </row>
    <row r="31" spans="1:17" ht="15.75" thickBot="1">
      <c r="A31" s="87" t="s">
        <v>75</v>
      </c>
      <c r="B31" s="5"/>
      <c r="C31" s="5"/>
      <c r="D31" s="7"/>
      <c r="E31" s="46"/>
      <c r="L31" s="32">
        <f t="shared" si="0"/>
        <v>0</v>
      </c>
      <c r="M31" s="32"/>
      <c r="N31" s="32"/>
      <c r="O31" s="32"/>
      <c r="P31" s="76"/>
      <c r="Q31" s="79"/>
    </row>
    <row r="32" spans="1:17" ht="26.25" thickBot="1">
      <c r="A32" s="87" t="s">
        <v>76</v>
      </c>
      <c r="B32" s="5"/>
      <c r="C32" s="5"/>
      <c r="D32" s="7"/>
      <c r="E32" s="46"/>
      <c r="L32" s="32">
        <f t="shared" si="0"/>
        <v>0</v>
      </c>
      <c r="M32" s="32"/>
      <c r="N32" s="32"/>
      <c r="O32" s="32"/>
      <c r="P32" s="76"/>
      <c r="Q32" s="79"/>
    </row>
    <row r="33" spans="1:17" ht="15.75" thickBot="1">
      <c r="A33" s="87" t="s">
        <v>77</v>
      </c>
      <c r="B33" s="5"/>
      <c r="C33" s="19">
        <v>-519547</v>
      </c>
      <c r="D33" s="19">
        <v>9569</v>
      </c>
      <c r="E33" s="46"/>
      <c r="L33" s="32">
        <f t="shared" si="0"/>
        <v>168824</v>
      </c>
      <c r="M33" s="55">
        <f>M18</f>
        <v>0</v>
      </c>
      <c r="N33" s="55">
        <f>N18</f>
        <v>0</v>
      </c>
      <c r="O33" s="55">
        <f>O18</f>
        <v>0</v>
      </c>
      <c r="P33" s="78">
        <f>P18</f>
        <v>0</v>
      </c>
      <c r="Q33" s="78">
        <f>Q18</f>
        <v>168824</v>
      </c>
    </row>
    <row r="34" spans="1:17" ht="15.75" thickBot="1">
      <c r="A34" s="87" t="s">
        <v>78</v>
      </c>
      <c r="B34" s="5"/>
      <c r="C34" s="5"/>
      <c r="D34" s="7"/>
      <c r="E34" s="46"/>
      <c r="L34" s="32">
        <f t="shared" si="0"/>
        <v>0</v>
      </c>
      <c r="M34" s="32"/>
      <c r="N34" s="32"/>
      <c r="O34" s="32"/>
      <c r="P34" s="76"/>
      <c r="Q34" s="79"/>
    </row>
    <row r="35" spans="1:17" ht="15.75" thickBot="1">
      <c r="A35" s="87" t="s">
        <v>64</v>
      </c>
      <c r="B35" s="5"/>
      <c r="C35" s="5"/>
      <c r="D35" s="7"/>
      <c r="E35" s="46"/>
      <c r="L35" s="32">
        <f t="shared" si="0"/>
        <v>0</v>
      </c>
      <c r="M35" s="32"/>
      <c r="N35" s="32"/>
      <c r="O35" s="32"/>
      <c r="P35" s="76"/>
      <c r="Q35" s="79"/>
    </row>
    <row r="36" spans="1:17" ht="15.75" thickBot="1">
      <c r="A36" s="87" t="s">
        <v>79</v>
      </c>
      <c r="B36" s="5"/>
      <c r="C36" s="5"/>
      <c r="D36" s="7"/>
      <c r="E36" s="46"/>
      <c r="L36" s="32">
        <f t="shared" si="0"/>
        <v>0</v>
      </c>
      <c r="M36" s="32"/>
      <c r="N36" s="32"/>
      <c r="O36" s="32"/>
      <c r="P36" s="76"/>
      <c r="Q36" s="79"/>
    </row>
    <row r="37" spans="1:17" ht="15.75" thickBot="1">
      <c r="A37" s="16" t="s">
        <v>80</v>
      </c>
      <c r="B37" s="17"/>
      <c r="C37" s="33">
        <v>-247.49</v>
      </c>
      <c r="D37" s="33">
        <v>4.56</v>
      </c>
      <c r="E37" s="46"/>
      <c r="L37" s="32">
        <f t="shared" si="0"/>
        <v>0</v>
      </c>
      <c r="M37" s="56">
        <f>M33/2099263*1000</f>
        <v>0</v>
      </c>
      <c r="N37" s="32"/>
      <c r="O37" s="32"/>
      <c r="P37" s="76"/>
      <c r="Q37" s="79"/>
    </row>
    <row r="38" spans="1:17" ht="15.75" thickBot="1">
      <c r="A38" s="87" t="s">
        <v>81</v>
      </c>
      <c r="B38" s="5"/>
      <c r="C38" s="5"/>
      <c r="D38" s="7"/>
      <c r="E38" s="46"/>
      <c r="L38" s="32">
        <f t="shared" si="0"/>
        <v>0</v>
      </c>
      <c r="M38" s="32"/>
      <c r="N38" s="32"/>
      <c r="O38" s="32"/>
      <c r="P38" s="76"/>
      <c r="Q38" s="79"/>
    </row>
    <row r="39" spans="1:17" ht="15.75" thickBot="1">
      <c r="A39" s="87" t="s">
        <v>82</v>
      </c>
      <c r="B39" s="5"/>
      <c r="C39" s="5"/>
      <c r="D39" s="7"/>
      <c r="E39" s="46"/>
      <c r="L39" s="32">
        <f t="shared" si="0"/>
        <v>0</v>
      </c>
      <c r="M39" s="32"/>
      <c r="N39" s="32"/>
      <c r="O39" s="32"/>
      <c r="P39" s="76"/>
      <c r="Q39" s="79"/>
    </row>
    <row r="40" spans="1:17" ht="15.75" thickBot="1">
      <c r="A40" s="87" t="s">
        <v>83</v>
      </c>
      <c r="B40" s="5"/>
      <c r="C40" s="5"/>
      <c r="D40" s="7"/>
      <c r="E40" s="46"/>
      <c r="L40" s="32">
        <f t="shared" si="0"/>
        <v>0</v>
      </c>
      <c r="M40" s="32"/>
      <c r="N40" s="32"/>
      <c r="O40" s="32"/>
      <c r="P40" s="76"/>
      <c r="Q40" s="79"/>
    </row>
    <row r="41" spans="1:17" ht="15.75" thickBot="1">
      <c r="A41" s="87" t="s">
        <v>84</v>
      </c>
      <c r="B41" s="5"/>
      <c r="C41" s="5"/>
      <c r="D41" s="7"/>
      <c r="E41" s="46"/>
      <c r="L41" s="32">
        <f t="shared" si="0"/>
        <v>0</v>
      </c>
      <c r="M41" s="32"/>
      <c r="N41" s="32"/>
      <c r="O41" s="32"/>
      <c r="P41" s="76"/>
      <c r="Q41" s="79"/>
    </row>
    <row r="44" spans="3:4" ht="15" hidden="1">
      <c r="C44" t="s">
        <v>186</v>
      </c>
      <c r="D44" s="9" t="e">
        <f>#REF!</f>
        <v>#REF!</v>
      </c>
    </row>
    <row r="45" ht="15" hidden="1">
      <c r="D45" s="9" t="e">
        <f>C33-D44</f>
        <v>#REF!</v>
      </c>
    </row>
    <row r="46" ht="15" hidden="1"/>
    <row r="47" ht="15">
      <c r="D47" s="9"/>
    </row>
  </sheetData>
  <sheetProtection/>
  <mergeCells count="4">
    <mergeCell ref="A24:A25"/>
    <mergeCell ref="B24:B25"/>
    <mergeCell ref="C24:C25"/>
    <mergeCell ref="D24:D2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Q71"/>
  <sheetViews>
    <sheetView showZeros="0" workbookViewId="0" topLeftCell="A1">
      <selection activeCell="D76" sqref="D76"/>
    </sheetView>
  </sheetViews>
  <sheetFormatPr defaultColWidth="42.7109375" defaultRowHeight="15"/>
  <cols>
    <col min="1" max="1" width="42.7109375" style="0" customWidth="1"/>
    <col min="2" max="2" width="9.7109375" style="0" customWidth="1"/>
    <col min="3" max="3" width="19.00390625" style="0" customWidth="1"/>
    <col min="4" max="4" width="17.140625" style="0" customWidth="1"/>
    <col min="5" max="6" width="0" style="0" hidden="1" customWidth="1"/>
    <col min="7" max="10" width="18.8515625" style="0" hidden="1" customWidth="1"/>
    <col min="11" max="11" width="16.140625" style="0" hidden="1" customWidth="1"/>
    <col min="12" max="12" width="0" style="0" hidden="1" customWidth="1"/>
  </cols>
  <sheetData>
    <row r="1" spans="7:17" ht="15.75" thickBot="1">
      <c r="G1" s="45" t="s">
        <v>170</v>
      </c>
      <c r="H1" s="45" t="s">
        <v>177</v>
      </c>
      <c r="I1" s="45" t="s">
        <v>178</v>
      </c>
      <c r="J1" s="45" t="s">
        <v>179</v>
      </c>
      <c r="K1" s="45" t="s">
        <v>180</v>
      </c>
      <c r="N1" t="s">
        <v>177</v>
      </c>
      <c r="O1" t="s">
        <v>178</v>
      </c>
      <c r="P1" t="s">
        <v>179</v>
      </c>
      <c r="Q1" t="s">
        <v>180</v>
      </c>
    </row>
    <row r="2" spans="1:11" ht="15.75" thickBot="1">
      <c r="A2" s="1" t="s">
        <v>48</v>
      </c>
      <c r="B2" s="3"/>
      <c r="C2" s="3" t="s">
        <v>185</v>
      </c>
      <c r="D2" s="3" t="s">
        <v>184</v>
      </c>
      <c r="G2" s="45"/>
      <c r="H2" s="45"/>
      <c r="I2" s="45"/>
      <c r="J2" s="45"/>
      <c r="K2" s="45"/>
    </row>
    <row r="3" spans="1:11" ht="24.75" thickBot="1">
      <c r="A3" s="25" t="s">
        <v>85</v>
      </c>
      <c r="B3" s="26"/>
      <c r="C3" s="27"/>
      <c r="D3" s="27"/>
      <c r="G3" s="45"/>
      <c r="H3" s="45"/>
      <c r="I3" s="45"/>
      <c r="J3" s="45"/>
      <c r="K3" s="45"/>
    </row>
    <row r="4" spans="1:11" ht="15.75" thickBot="1">
      <c r="A4" s="4" t="s">
        <v>86</v>
      </c>
      <c r="B4" s="6">
        <v>10</v>
      </c>
      <c r="C4" s="12">
        <v>9529861</v>
      </c>
      <c r="D4" s="12">
        <v>5541637</v>
      </c>
      <c r="E4">
        <v>5541637</v>
      </c>
      <c r="G4" s="51">
        <f>SUM(G6:G11)</f>
        <v>0</v>
      </c>
      <c r="H4" s="51">
        <f>SUM(H6:H11)</f>
        <v>0</v>
      </c>
      <c r="I4" s="51">
        <f>SUM(I6:I11)</f>
        <v>0</v>
      </c>
      <c r="J4" s="51">
        <f>SUM(J6:J11)</f>
        <v>0</v>
      </c>
      <c r="K4" s="51">
        <f>SUM(K6:K11)</f>
        <v>0</v>
      </c>
    </row>
    <row r="5" spans="1:11" ht="15.75" thickBot="1">
      <c r="A5" s="8" t="s">
        <v>81</v>
      </c>
      <c r="B5" s="7"/>
      <c r="C5" s="7"/>
      <c r="D5" s="7"/>
      <c r="G5" s="45">
        <f aca="true" t="shared" si="0" ref="G5:G67">H5+I5+J5+K5</f>
        <v>0</v>
      </c>
      <c r="H5" s="45"/>
      <c r="I5" s="45"/>
      <c r="J5" s="45"/>
      <c r="K5" s="45"/>
    </row>
    <row r="6" spans="1:11" ht="15.75" thickBot="1">
      <c r="A6" s="8" t="s">
        <v>87</v>
      </c>
      <c r="B6" s="7">
        <v>11</v>
      </c>
      <c r="C6" s="12">
        <v>7261767</v>
      </c>
      <c r="D6" s="12">
        <v>4178352</v>
      </c>
      <c r="E6">
        <v>4178352</v>
      </c>
      <c r="G6" s="45">
        <f t="shared" si="0"/>
        <v>0</v>
      </c>
      <c r="H6" s="45"/>
      <c r="I6" s="45"/>
      <c r="J6" s="45"/>
      <c r="K6" s="45"/>
    </row>
    <row r="7" spans="1:11" ht="15.75" thickBot="1">
      <c r="A7" s="8" t="s">
        <v>88</v>
      </c>
      <c r="B7" s="7">
        <v>12</v>
      </c>
      <c r="C7" s="12">
        <v>0</v>
      </c>
      <c r="D7" s="12">
        <v>0</v>
      </c>
      <c r="E7">
        <v>0</v>
      </c>
      <c r="G7" s="45">
        <f t="shared" si="0"/>
        <v>0</v>
      </c>
      <c r="H7" s="45"/>
      <c r="I7" s="45"/>
      <c r="J7" s="45"/>
      <c r="K7" s="45"/>
    </row>
    <row r="8" spans="1:11" ht="15.75" thickBot="1">
      <c r="A8" s="8" t="s">
        <v>89</v>
      </c>
      <c r="B8" s="7">
        <v>13</v>
      </c>
      <c r="C8" s="12">
        <v>1794842</v>
      </c>
      <c r="D8" s="12">
        <v>1307923</v>
      </c>
      <c r="E8">
        <v>1307923</v>
      </c>
      <c r="G8" s="45">
        <f t="shared" si="0"/>
        <v>0</v>
      </c>
      <c r="H8" s="45"/>
      <c r="I8" s="45"/>
      <c r="J8" s="45"/>
      <c r="K8" s="45"/>
    </row>
    <row r="9" spans="1:11" ht="15.75" thickBot="1">
      <c r="A9" s="8" t="s">
        <v>90</v>
      </c>
      <c r="B9" s="7">
        <v>14</v>
      </c>
      <c r="C9" s="12">
        <v>0</v>
      </c>
      <c r="D9" s="12">
        <v>0</v>
      </c>
      <c r="E9">
        <v>0</v>
      </c>
      <c r="G9" s="45">
        <f t="shared" si="0"/>
        <v>0</v>
      </c>
      <c r="H9" s="45"/>
      <c r="I9" s="45"/>
      <c r="J9" s="45"/>
      <c r="K9" s="45"/>
    </row>
    <row r="10" spans="1:11" ht="15.75" thickBot="1">
      <c r="A10" s="8" t="s">
        <v>91</v>
      </c>
      <c r="B10" s="7">
        <v>15</v>
      </c>
      <c r="C10" s="12">
        <v>0</v>
      </c>
      <c r="D10" s="12">
        <v>0</v>
      </c>
      <c r="E10">
        <v>0</v>
      </c>
      <c r="G10" s="45">
        <f t="shared" si="0"/>
        <v>0</v>
      </c>
      <c r="H10" s="45"/>
      <c r="I10" s="45"/>
      <c r="J10" s="45"/>
      <c r="K10" s="45"/>
    </row>
    <row r="11" spans="1:11" ht="15.75" thickBot="1">
      <c r="A11" s="8" t="s">
        <v>92</v>
      </c>
      <c r="B11" s="7">
        <v>16</v>
      </c>
      <c r="C11" s="12">
        <v>473252</v>
      </c>
      <c r="D11" s="12">
        <v>55362</v>
      </c>
      <c r="E11">
        <v>55362</v>
      </c>
      <c r="G11" s="45">
        <f t="shared" si="0"/>
        <v>0</v>
      </c>
      <c r="H11" s="45"/>
      <c r="I11" s="45"/>
      <c r="J11" s="45"/>
      <c r="K11" s="45"/>
    </row>
    <row r="12" spans="1:11" ht="15.75" thickBot="1">
      <c r="A12" s="4" t="s">
        <v>93</v>
      </c>
      <c r="B12" s="6">
        <v>20</v>
      </c>
      <c r="C12" s="12">
        <v>10827303</v>
      </c>
      <c r="D12" s="12">
        <v>5427598</v>
      </c>
      <c r="E12">
        <v>5427598</v>
      </c>
      <c r="G12" s="51">
        <f>SUM(G14:G20)</f>
        <v>0</v>
      </c>
      <c r="H12" s="51">
        <f>SUM(H14:H20)</f>
        <v>0</v>
      </c>
      <c r="I12" s="51">
        <f>SUM(I14:I20)</f>
        <v>0</v>
      </c>
      <c r="J12" s="51">
        <f>SUM(J14:J20)</f>
        <v>0</v>
      </c>
      <c r="K12" s="51">
        <f>SUM(K14:K20)</f>
        <v>0</v>
      </c>
    </row>
    <row r="13" spans="1:11" ht="15.75" thickBot="1">
      <c r="A13" s="8" t="s">
        <v>81</v>
      </c>
      <c r="B13" s="7"/>
      <c r="C13" s="7"/>
      <c r="D13" s="7"/>
      <c r="G13" s="45">
        <f t="shared" si="0"/>
        <v>0</v>
      </c>
      <c r="H13" s="45"/>
      <c r="I13" s="45"/>
      <c r="J13" s="45"/>
      <c r="K13" s="45"/>
    </row>
    <row r="14" spans="1:11" ht="15.75" thickBot="1">
      <c r="A14" s="8" t="s">
        <v>94</v>
      </c>
      <c r="B14" s="7">
        <v>21</v>
      </c>
      <c r="C14" s="12">
        <v>2025963</v>
      </c>
      <c r="D14" s="12">
        <v>4560690</v>
      </c>
      <c r="E14">
        <v>4560690</v>
      </c>
      <c r="G14" s="45">
        <f t="shared" si="0"/>
        <v>0</v>
      </c>
      <c r="H14" s="45"/>
      <c r="I14" s="45"/>
      <c r="J14" s="45"/>
      <c r="K14" s="45"/>
    </row>
    <row r="15" spans="1:11" ht="15.75" thickBot="1">
      <c r="A15" s="8" t="s">
        <v>95</v>
      </c>
      <c r="B15" s="7">
        <v>22</v>
      </c>
      <c r="C15" s="12">
        <v>7618962</v>
      </c>
      <c r="D15" s="12">
        <v>291721</v>
      </c>
      <c r="E15">
        <v>291721</v>
      </c>
      <c r="G15" s="45">
        <f t="shared" si="0"/>
        <v>0</v>
      </c>
      <c r="H15" s="45"/>
      <c r="I15" s="45"/>
      <c r="J15" s="45"/>
      <c r="K15" s="45"/>
    </row>
    <row r="16" spans="1:11" ht="15.75" thickBot="1">
      <c r="A16" s="8" t="s">
        <v>96</v>
      </c>
      <c r="B16" s="7">
        <v>23</v>
      </c>
      <c r="C16" s="12">
        <v>109622</v>
      </c>
      <c r="D16" s="12">
        <v>86481</v>
      </c>
      <c r="E16">
        <v>86481</v>
      </c>
      <c r="G16" s="45">
        <f t="shared" si="0"/>
        <v>0</v>
      </c>
      <c r="H16" s="45"/>
      <c r="I16" s="45"/>
      <c r="J16" s="45"/>
      <c r="K16" s="45"/>
    </row>
    <row r="17" spans="1:11" ht="15.75" thickBot="1">
      <c r="A17" s="8" t="s">
        <v>97</v>
      </c>
      <c r="B17" s="7">
        <v>24</v>
      </c>
      <c r="C17" s="12">
        <v>210562</v>
      </c>
      <c r="D17" s="12">
        <v>93762</v>
      </c>
      <c r="E17">
        <v>93762</v>
      </c>
      <c r="G17" s="45">
        <f t="shared" si="0"/>
        <v>0</v>
      </c>
      <c r="H17" s="45"/>
      <c r="I17" s="45"/>
      <c r="J17" s="45"/>
      <c r="K17" s="45"/>
    </row>
    <row r="18" spans="1:11" ht="15.75" thickBot="1">
      <c r="A18" s="8" t="s">
        <v>98</v>
      </c>
      <c r="B18" s="7">
        <v>25</v>
      </c>
      <c r="C18" s="12">
        <v>0</v>
      </c>
      <c r="D18" s="12">
        <v>0</v>
      </c>
      <c r="E18">
        <v>0</v>
      </c>
      <c r="G18" s="45">
        <f t="shared" si="0"/>
        <v>0</v>
      </c>
      <c r="H18" s="45"/>
      <c r="I18" s="45"/>
      <c r="J18" s="45"/>
      <c r="K18" s="45"/>
    </row>
    <row r="19" spans="1:11" ht="15.75" thickBot="1">
      <c r="A19" s="8" t="s">
        <v>99</v>
      </c>
      <c r="B19" s="7">
        <v>26</v>
      </c>
      <c r="C19" s="12">
        <v>271124</v>
      </c>
      <c r="D19" s="12">
        <v>125990</v>
      </c>
      <c r="E19">
        <v>125990</v>
      </c>
      <c r="G19" s="45">
        <f t="shared" si="0"/>
        <v>0</v>
      </c>
      <c r="H19" s="45"/>
      <c r="I19" s="45"/>
      <c r="J19" s="45"/>
      <c r="K19" s="45"/>
    </row>
    <row r="20" spans="1:11" ht="15.75" thickBot="1">
      <c r="A20" s="8" t="s">
        <v>100</v>
      </c>
      <c r="B20" s="7">
        <v>27</v>
      </c>
      <c r="C20" s="12">
        <v>591070</v>
      </c>
      <c r="D20" s="12">
        <v>268954</v>
      </c>
      <c r="E20">
        <v>268954</v>
      </c>
      <c r="G20" s="45">
        <f t="shared" si="0"/>
        <v>0</v>
      </c>
      <c r="H20" s="45"/>
      <c r="I20" s="45"/>
      <c r="J20" s="45"/>
      <c r="K20" s="45"/>
    </row>
    <row r="21" spans="1:11" ht="24.75" thickBot="1">
      <c r="A21" s="11" t="s">
        <v>101</v>
      </c>
      <c r="B21" s="6">
        <v>30</v>
      </c>
      <c r="C21" s="12">
        <v>-1297442</v>
      </c>
      <c r="D21" s="12">
        <v>114039</v>
      </c>
      <c r="E21">
        <v>114039</v>
      </c>
      <c r="G21" s="51">
        <f>G4-G12</f>
        <v>0</v>
      </c>
      <c r="H21" s="51">
        <f>H4-H12</f>
        <v>0</v>
      </c>
      <c r="I21" s="51">
        <f>I4-I12</f>
        <v>0</v>
      </c>
      <c r="J21" s="51">
        <f>J4-J12</f>
        <v>0</v>
      </c>
      <c r="K21" s="51">
        <f>K4-K12</f>
        <v>0</v>
      </c>
    </row>
    <row r="22" spans="1:11" ht="34.5" customHeight="1" thickBot="1">
      <c r="A22" s="25" t="s">
        <v>102</v>
      </c>
      <c r="B22" s="26"/>
      <c r="C22" s="6"/>
      <c r="D22" s="6"/>
      <c r="G22" s="45">
        <f t="shared" si="0"/>
        <v>0</v>
      </c>
      <c r="H22" s="45"/>
      <c r="I22" s="45"/>
      <c r="J22" s="45"/>
      <c r="K22" s="45"/>
    </row>
    <row r="23" spans="1:11" ht="15.75" thickBot="1">
      <c r="A23" s="4" t="s">
        <v>86</v>
      </c>
      <c r="B23" s="6">
        <v>40</v>
      </c>
      <c r="C23" s="6">
        <v>70</v>
      </c>
      <c r="D23" s="6">
        <v>0</v>
      </c>
      <c r="E23">
        <v>0</v>
      </c>
      <c r="G23" s="52">
        <f>SUM(G25:G36)</f>
        <v>0</v>
      </c>
      <c r="H23" s="52">
        <f>SUM(H25:H36)</f>
        <v>0</v>
      </c>
      <c r="I23" s="52">
        <f>SUM(I25:I36)</f>
        <v>0</v>
      </c>
      <c r="J23" s="52">
        <f>SUM(J25:J36)</f>
        <v>0</v>
      </c>
      <c r="K23" s="52">
        <f>SUM(K25:K36)</f>
        <v>0</v>
      </c>
    </row>
    <row r="24" spans="1:11" ht="15.75" thickBot="1">
      <c r="A24" s="8" t="s">
        <v>81</v>
      </c>
      <c r="B24" s="7"/>
      <c r="C24" s="12">
        <v>0</v>
      </c>
      <c r="D24" s="7"/>
      <c r="G24" s="45">
        <f t="shared" si="0"/>
        <v>0</v>
      </c>
      <c r="H24" s="45"/>
      <c r="I24" s="45"/>
      <c r="J24" s="45"/>
      <c r="K24" s="45"/>
    </row>
    <row r="25" spans="1:11" ht="15.75" thickBot="1">
      <c r="A25" s="8" t="s">
        <v>103</v>
      </c>
      <c r="B25" s="7">
        <v>41</v>
      </c>
      <c r="C25" s="12">
        <v>70</v>
      </c>
      <c r="D25" s="7"/>
      <c r="G25" s="45">
        <f t="shared" si="0"/>
        <v>0</v>
      </c>
      <c r="H25" s="45"/>
      <c r="I25" s="45"/>
      <c r="J25" s="45"/>
      <c r="K25" s="45"/>
    </row>
    <row r="26" spans="1:11" ht="15.75" thickBot="1">
      <c r="A26" s="8" t="s">
        <v>104</v>
      </c>
      <c r="B26" s="7">
        <v>42</v>
      </c>
      <c r="C26" s="12">
        <v>0</v>
      </c>
      <c r="D26" s="7"/>
      <c r="G26" s="45">
        <f t="shared" si="0"/>
        <v>0</v>
      </c>
      <c r="H26" s="45">
        <v>0</v>
      </c>
      <c r="I26" s="45"/>
      <c r="J26" s="45"/>
      <c r="K26" s="45"/>
    </row>
    <row r="27" spans="1:11" ht="15.75" thickBot="1">
      <c r="A27" s="8" t="s">
        <v>105</v>
      </c>
      <c r="B27" s="7">
        <v>43</v>
      </c>
      <c r="C27" s="12">
        <v>0</v>
      </c>
      <c r="D27" s="7"/>
      <c r="G27" s="45">
        <f t="shared" si="0"/>
        <v>0</v>
      </c>
      <c r="H27" s="45">
        <v>0</v>
      </c>
      <c r="I27" s="45"/>
      <c r="J27" s="45"/>
      <c r="K27" s="45"/>
    </row>
    <row r="28" spans="1:11" ht="15.75" thickBot="1">
      <c r="A28" s="97" t="s">
        <v>106</v>
      </c>
      <c r="B28" s="95">
        <v>44</v>
      </c>
      <c r="C28" s="12">
        <v>0</v>
      </c>
      <c r="D28" s="7"/>
      <c r="G28" s="45">
        <f t="shared" si="0"/>
        <v>0</v>
      </c>
      <c r="H28" s="45">
        <v>0</v>
      </c>
      <c r="I28" s="45"/>
      <c r="J28" s="45"/>
      <c r="K28" s="45"/>
    </row>
    <row r="29" spans="1:11" ht="15.75" thickBot="1">
      <c r="A29" s="98"/>
      <c r="B29" s="99"/>
      <c r="C29" s="12">
        <v>0</v>
      </c>
      <c r="D29" s="7"/>
      <c r="G29" s="45">
        <f t="shared" si="0"/>
        <v>0</v>
      </c>
      <c r="H29" s="45">
        <v>0</v>
      </c>
      <c r="I29" s="45"/>
      <c r="J29" s="45"/>
      <c r="K29" s="45"/>
    </row>
    <row r="30" spans="1:11" ht="24.75" thickBot="1">
      <c r="A30" s="8" t="s">
        <v>107</v>
      </c>
      <c r="B30" s="7">
        <v>45</v>
      </c>
      <c r="C30" s="12">
        <v>0</v>
      </c>
      <c r="D30" s="7"/>
      <c r="G30" s="45">
        <f t="shared" si="0"/>
        <v>0</v>
      </c>
      <c r="H30" s="45">
        <v>0</v>
      </c>
      <c r="I30" s="45"/>
      <c r="J30" s="45"/>
      <c r="K30" s="45"/>
    </row>
    <row r="31" spans="1:11" ht="24.75" thickBot="1">
      <c r="A31" s="8" t="s">
        <v>108</v>
      </c>
      <c r="B31" s="7">
        <v>46</v>
      </c>
      <c r="C31" s="12">
        <v>0</v>
      </c>
      <c r="D31" s="7"/>
      <c r="G31" s="45">
        <f t="shared" si="0"/>
        <v>0</v>
      </c>
      <c r="H31" s="45">
        <v>0</v>
      </c>
      <c r="I31" s="45"/>
      <c r="J31" s="45"/>
      <c r="K31" s="45"/>
    </row>
    <row r="32" spans="1:11" ht="15.75" thickBot="1">
      <c r="A32" s="8" t="s">
        <v>109</v>
      </c>
      <c r="B32" s="7">
        <v>47</v>
      </c>
      <c r="C32" s="12">
        <v>0</v>
      </c>
      <c r="D32" s="7"/>
      <c r="G32" s="45">
        <f t="shared" si="0"/>
        <v>0</v>
      </c>
      <c r="H32" s="45">
        <v>0</v>
      </c>
      <c r="I32" s="45"/>
      <c r="J32" s="45"/>
      <c r="K32" s="45"/>
    </row>
    <row r="33" spans="1:11" ht="24.75" thickBot="1">
      <c r="A33" s="8" t="s">
        <v>110</v>
      </c>
      <c r="B33" s="7">
        <v>48</v>
      </c>
      <c r="C33" s="12">
        <v>0</v>
      </c>
      <c r="D33" s="7"/>
      <c r="G33" s="45"/>
      <c r="H33" s="45"/>
      <c r="I33" s="45"/>
      <c r="J33" s="45"/>
      <c r="K33" s="45"/>
    </row>
    <row r="34" spans="1:11" ht="15.75" thickBot="1">
      <c r="A34" s="8" t="s">
        <v>111</v>
      </c>
      <c r="B34" s="7">
        <v>49</v>
      </c>
      <c r="C34" s="12">
        <v>0</v>
      </c>
      <c r="D34" s="7"/>
      <c r="G34" s="45">
        <f t="shared" si="0"/>
        <v>0</v>
      </c>
      <c r="H34" s="45"/>
      <c r="I34" s="45"/>
      <c r="J34" s="45"/>
      <c r="K34" s="45"/>
    </row>
    <row r="35" spans="1:11" ht="15.75" thickBot="1">
      <c r="A35" s="8" t="s">
        <v>91</v>
      </c>
      <c r="B35" s="7">
        <v>50</v>
      </c>
      <c r="C35" s="12">
        <v>0</v>
      </c>
      <c r="D35" s="7"/>
      <c r="G35" s="45">
        <f t="shared" si="0"/>
        <v>0</v>
      </c>
      <c r="H35" s="45">
        <v>0</v>
      </c>
      <c r="I35" s="45"/>
      <c r="J35" s="45"/>
      <c r="K35" s="45"/>
    </row>
    <row r="36" spans="1:11" ht="15.75" thickBot="1">
      <c r="A36" s="8" t="s">
        <v>92</v>
      </c>
      <c r="B36" s="7">
        <v>51</v>
      </c>
      <c r="C36" s="12">
        <v>0</v>
      </c>
      <c r="D36" s="7"/>
      <c r="G36" s="45">
        <f t="shared" si="0"/>
        <v>0</v>
      </c>
      <c r="H36" s="45"/>
      <c r="I36" s="45"/>
      <c r="J36" s="45"/>
      <c r="K36" s="45"/>
    </row>
    <row r="37" spans="1:11" ht="15.75" thickBot="1">
      <c r="A37" s="4" t="s">
        <v>112</v>
      </c>
      <c r="B37" s="6">
        <v>60</v>
      </c>
      <c r="C37" s="12">
        <v>1445</v>
      </c>
      <c r="D37" s="12">
        <v>8303</v>
      </c>
      <c r="E37">
        <v>8303</v>
      </c>
      <c r="G37" s="12">
        <f>SUM(G39:G50)</f>
        <v>0</v>
      </c>
      <c r="H37" s="12">
        <f>SUM(H39:H50)</f>
        <v>0</v>
      </c>
      <c r="I37" s="12">
        <f>SUM(I39:I50)</f>
        <v>0</v>
      </c>
      <c r="J37" s="12">
        <f>SUM(J39:J50)</f>
        <v>0</v>
      </c>
      <c r="K37" s="12">
        <f>SUM(K39:K50)</f>
        <v>0</v>
      </c>
    </row>
    <row r="38" spans="1:11" ht="15.75" thickBot="1">
      <c r="A38" s="8" t="s">
        <v>81</v>
      </c>
      <c r="B38" s="7"/>
      <c r="C38" s="7"/>
      <c r="D38" s="7"/>
      <c r="G38" s="45">
        <f t="shared" si="0"/>
        <v>0</v>
      </c>
      <c r="H38" s="45"/>
      <c r="I38" s="45"/>
      <c r="J38" s="45"/>
      <c r="K38" s="45"/>
    </row>
    <row r="39" spans="1:11" ht="15.75" thickBot="1">
      <c r="A39" s="8" t="s">
        <v>113</v>
      </c>
      <c r="B39" s="7">
        <v>61</v>
      </c>
      <c r="C39" s="12">
        <v>1402</v>
      </c>
      <c r="D39" s="12">
        <v>2066</v>
      </c>
      <c r="E39">
        <v>2066</v>
      </c>
      <c r="G39" s="45">
        <f t="shared" si="0"/>
        <v>0</v>
      </c>
      <c r="H39" s="45"/>
      <c r="I39" s="45"/>
      <c r="J39" s="45"/>
      <c r="K39" s="45"/>
    </row>
    <row r="40" spans="1:11" ht="15.75" thickBot="1">
      <c r="A40" s="8" t="s">
        <v>114</v>
      </c>
      <c r="B40" s="7">
        <v>62</v>
      </c>
      <c r="C40" s="12">
        <v>43</v>
      </c>
      <c r="D40" s="12">
        <v>205</v>
      </c>
      <c r="E40">
        <v>205</v>
      </c>
      <c r="G40" s="45">
        <f t="shared" si="0"/>
        <v>0</v>
      </c>
      <c r="H40" s="45"/>
      <c r="I40" s="45"/>
      <c r="J40" s="45"/>
      <c r="K40" s="45"/>
    </row>
    <row r="41" spans="1:11" ht="15.75" thickBot="1">
      <c r="A41" s="8" t="s">
        <v>115</v>
      </c>
      <c r="B41" s="7">
        <v>63</v>
      </c>
      <c r="C41" s="12">
        <v>0</v>
      </c>
      <c r="D41" s="12">
        <v>6032</v>
      </c>
      <c r="E41">
        <v>6032</v>
      </c>
      <c r="G41" s="45">
        <f t="shared" si="0"/>
        <v>0</v>
      </c>
      <c r="H41" s="45"/>
      <c r="I41" s="45"/>
      <c r="J41" s="45"/>
      <c r="K41" s="45"/>
    </row>
    <row r="42" spans="1:11" ht="15.75" thickBot="1">
      <c r="A42" s="97" t="s">
        <v>116</v>
      </c>
      <c r="B42" s="95">
        <v>64</v>
      </c>
      <c r="C42" s="12">
        <v>0</v>
      </c>
      <c r="D42" s="12">
        <v>0</v>
      </c>
      <c r="E42">
        <v>0</v>
      </c>
      <c r="G42" s="45">
        <f t="shared" si="0"/>
        <v>0</v>
      </c>
      <c r="H42" s="45"/>
      <c r="I42" s="45"/>
      <c r="J42" s="45"/>
      <c r="K42" s="45"/>
    </row>
    <row r="43" spans="1:11" ht="15.75" thickBot="1">
      <c r="A43" s="98"/>
      <c r="B43" s="99"/>
      <c r="C43" s="12">
        <v>0</v>
      </c>
      <c r="D43" s="12">
        <v>0</v>
      </c>
      <c r="E43">
        <v>0</v>
      </c>
      <c r="G43" s="45">
        <f t="shared" si="0"/>
        <v>0</v>
      </c>
      <c r="H43" s="45">
        <v>0</v>
      </c>
      <c r="I43" s="45"/>
      <c r="J43" s="45"/>
      <c r="K43" s="45"/>
    </row>
    <row r="44" spans="1:11" ht="24.75" thickBot="1">
      <c r="A44" s="8" t="s">
        <v>117</v>
      </c>
      <c r="B44" s="7">
        <v>65</v>
      </c>
      <c r="C44" s="12">
        <v>0</v>
      </c>
      <c r="D44" s="12">
        <v>0</v>
      </c>
      <c r="E44">
        <v>0</v>
      </c>
      <c r="G44" s="45">
        <f t="shared" si="0"/>
        <v>0</v>
      </c>
      <c r="H44" s="45"/>
      <c r="I44" s="45"/>
      <c r="J44" s="45"/>
      <c r="K44" s="45"/>
    </row>
    <row r="45" spans="1:11" ht="24.75" thickBot="1">
      <c r="A45" s="8" t="s">
        <v>118</v>
      </c>
      <c r="B45" s="7">
        <v>66</v>
      </c>
      <c r="C45" s="12">
        <v>0</v>
      </c>
      <c r="D45" s="12">
        <v>0</v>
      </c>
      <c r="E45">
        <v>0</v>
      </c>
      <c r="G45" s="45">
        <f t="shared" si="0"/>
        <v>0</v>
      </c>
      <c r="H45" s="45">
        <v>0</v>
      </c>
      <c r="I45" s="45"/>
      <c r="J45" s="45"/>
      <c r="K45" s="45"/>
    </row>
    <row r="46" spans="1:11" ht="15.75" thickBot="1">
      <c r="A46" s="8" t="s">
        <v>119</v>
      </c>
      <c r="B46" s="7">
        <v>67</v>
      </c>
      <c r="C46" s="12">
        <v>0</v>
      </c>
      <c r="D46" s="12"/>
      <c r="E46">
        <v>0</v>
      </c>
      <c r="G46" s="45">
        <f t="shared" si="0"/>
        <v>0</v>
      </c>
      <c r="H46" s="45">
        <v>0</v>
      </c>
      <c r="I46" s="45"/>
      <c r="J46" s="45"/>
      <c r="K46" s="45"/>
    </row>
    <row r="47" spans="1:11" ht="15.75" thickBot="1">
      <c r="A47" s="8" t="s">
        <v>120</v>
      </c>
      <c r="B47" s="7">
        <v>68</v>
      </c>
      <c r="C47" s="12">
        <v>0</v>
      </c>
      <c r="D47" s="12">
        <v>0</v>
      </c>
      <c r="E47">
        <v>0</v>
      </c>
      <c r="G47" s="45">
        <f t="shared" si="0"/>
        <v>0</v>
      </c>
      <c r="H47" s="45">
        <v>0</v>
      </c>
      <c r="I47" s="45"/>
      <c r="J47" s="45"/>
      <c r="K47" s="45"/>
    </row>
    <row r="48" spans="1:11" ht="24.75" thickBot="1">
      <c r="A48" s="8" t="s">
        <v>110</v>
      </c>
      <c r="B48" s="7">
        <v>69</v>
      </c>
      <c r="C48" s="12">
        <v>0</v>
      </c>
      <c r="D48" s="12">
        <v>0</v>
      </c>
      <c r="E48">
        <v>0</v>
      </c>
      <c r="G48" s="45">
        <f t="shared" si="0"/>
        <v>0</v>
      </c>
      <c r="H48" s="45">
        <v>0</v>
      </c>
      <c r="I48" s="45"/>
      <c r="J48" s="45"/>
      <c r="K48" s="45"/>
    </row>
    <row r="49" spans="1:11" ht="24.75" thickBot="1">
      <c r="A49" s="8" t="s">
        <v>121</v>
      </c>
      <c r="B49" s="7">
        <v>70</v>
      </c>
      <c r="C49" s="12">
        <v>0</v>
      </c>
      <c r="D49" s="12">
        <v>0</v>
      </c>
      <c r="E49">
        <v>0</v>
      </c>
      <c r="G49" s="45">
        <f t="shared" si="0"/>
        <v>0</v>
      </c>
      <c r="H49" s="45"/>
      <c r="I49" s="45"/>
      <c r="J49" s="45"/>
      <c r="K49" s="45"/>
    </row>
    <row r="50" spans="1:11" ht="15.75" thickBot="1">
      <c r="A50" s="8" t="s">
        <v>100</v>
      </c>
      <c r="B50" s="7">
        <v>71</v>
      </c>
      <c r="C50" s="12">
        <v>0</v>
      </c>
      <c r="D50" s="12"/>
      <c r="G50" s="45">
        <f t="shared" si="0"/>
        <v>0</v>
      </c>
      <c r="H50" s="45"/>
      <c r="I50" s="45"/>
      <c r="J50" s="45"/>
      <c r="K50" s="45"/>
    </row>
    <row r="51" spans="1:11" ht="24.75" thickBot="1">
      <c r="A51" s="13" t="s">
        <v>123</v>
      </c>
      <c r="B51" s="7">
        <v>80</v>
      </c>
      <c r="C51" s="12">
        <v>-1375</v>
      </c>
      <c r="D51" s="12">
        <v>-8303</v>
      </c>
      <c r="E51">
        <v>-8303</v>
      </c>
      <c r="G51" s="51">
        <f>G23-G37</f>
        <v>0</v>
      </c>
      <c r="H51" s="51">
        <f>H23-H37</f>
        <v>0</v>
      </c>
      <c r="I51" s="51">
        <f>I23-I37</f>
        <v>0</v>
      </c>
      <c r="J51" s="51">
        <f>J23-J37</f>
        <v>0</v>
      </c>
      <c r="K51" s="51">
        <f>K23-K37</f>
        <v>0</v>
      </c>
    </row>
    <row r="52" spans="1:11" ht="30" customHeight="1" thickBot="1">
      <c r="A52" s="4" t="s">
        <v>124</v>
      </c>
      <c r="B52" s="27"/>
      <c r="C52" s="6"/>
      <c r="D52" s="6"/>
      <c r="G52" s="45">
        <f t="shared" si="0"/>
        <v>0</v>
      </c>
      <c r="H52" s="45"/>
      <c r="I52" s="45"/>
      <c r="J52" s="45"/>
      <c r="K52" s="45"/>
    </row>
    <row r="53" spans="1:11" ht="15.75" thickBot="1">
      <c r="A53" s="4" t="s">
        <v>86</v>
      </c>
      <c r="B53" s="6">
        <v>90</v>
      </c>
      <c r="C53" s="6">
        <v>13112207</v>
      </c>
      <c r="D53" s="6">
        <v>2452425</v>
      </c>
      <c r="E53" t="s">
        <v>125</v>
      </c>
      <c r="G53" s="52">
        <f>SUM(G55:G58)</f>
        <v>0</v>
      </c>
      <c r="H53" s="52">
        <f>SUM(H55:H58)</f>
        <v>0</v>
      </c>
      <c r="I53" s="52">
        <f>SUM(I55:I58)</f>
        <v>0</v>
      </c>
      <c r="J53" s="52">
        <f>SUM(J55:J58)</f>
        <v>0</v>
      </c>
      <c r="K53" s="52">
        <f>SUM(K55:K58)</f>
        <v>0</v>
      </c>
    </row>
    <row r="54" spans="1:11" ht="16.5" thickBot="1">
      <c r="A54" s="8" t="s">
        <v>81</v>
      </c>
      <c r="B54" s="7"/>
      <c r="C54" s="7"/>
      <c r="D54" s="7"/>
      <c r="G54" s="45">
        <f t="shared" si="0"/>
        <v>0</v>
      </c>
      <c r="H54" s="48"/>
      <c r="I54" s="45"/>
      <c r="J54" s="45"/>
      <c r="K54" s="45"/>
    </row>
    <row r="55" spans="1:11" ht="16.5" thickBot="1">
      <c r="A55" s="8" t="s">
        <v>126</v>
      </c>
      <c r="B55" s="7">
        <v>91</v>
      </c>
      <c r="C55" s="12">
        <v>0</v>
      </c>
      <c r="D55" s="7"/>
      <c r="E55" t="s">
        <v>122</v>
      </c>
      <c r="G55" s="45">
        <f t="shared" si="0"/>
        <v>0</v>
      </c>
      <c r="H55" s="48">
        <f>K55+M55+O55+Q55</f>
        <v>0</v>
      </c>
      <c r="I55" s="45"/>
      <c r="J55" s="45"/>
      <c r="K55" s="45"/>
    </row>
    <row r="56" spans="1:11" ht="16.5" thickBot="1">
      <c r="A56" s="8" t="s">
        <v>127</v>
      </c>
      <c r="B56" s="7">
        <v>92</v>
      </c>
      <c r="C56" s="12">
        <v>13112207</v>
      </c>
      <c r="D56" s="7">
        <v>2452425</v>
      </c>
      <c r="E56" t="s">
        <v>125</v>
      </c>
      <c r="G56" s="45">
        <f t="shared" si="0"/>
        <v>0</v>
      </c>
      <c r="H56" s="49"/>
      <c r="I56" s="45"/>
      <c r="J56" s="45"/>
      <c r="K56" s="45"/>
    </row>
    <row r="57" spans="1:11" ht="16.5" thickBot="1">
      <c r="A57" s="8" t="s">
        <v>91</v>
      </c>
      <c r="B57" s="7">
        <v>93</v>
      </c>
      <c r="C57" s="12">
        <v>0</v>
      </c>
      <c r="D57" s="7"/>
      <c r="E57" t="s">
        <v>122</v>
      </c>
      <c r="G57" s="45">
        <f t="shared" si="0"/>
        <v>0</v>
      </c>
      <c r="H57" s="48"/>
      <c r="I57" s="45"/>
      <c r="J57" s="45"/>
      <c r="K57" s="45"/>
    </row>
    <row r="58" spans="1:11" ht="16.5" thickBot="1">
      <c r="A58" s="8" t="s">
        <v>92</v>
      </c>
      <c r="B58" s="7">
        <v>94</v>
      </c>
      <c r="C58" s="12">
        <v>0</v>
      </c>
      <c r="D58" s="7"/>
      <c r="E58" t="s">
        <v>122</v>
      </c>
      <c r="G58" s="45">
        <f t="shared" si="0"/>
        <v>0</v>
      </c>
      <c r="H58" s="48"/>
      <c r="I58" s="45"/>
      <c r="J58" s="45"/>
      <c r="K58" s="45"/>
    </row>
    <row r="59" spans="1:11" ht="15.75" thickBot="1">
      <c r="A59" s="4" t="s">
        <v>93</v>
      </c>
      <c r="B59" s="6">
        <v>100</v>
      </c>
      <c r="C59" s="6">
        <v>12278733</v>
      </c>
      <c r="D59" s="6">
        <v>2889708</v>
      </c>
      <c r="E59" t="s">
        <v>128</v>
      </c>
      <c r="G59" s="52">
        <f>SUM(G61:G65)</f>
        <v>0</v>
      </c>
      <c r="H59" s="52">
        <f>SUM(H61:H65)</f>
        <v>0</v>
      </c>
      <c r="I59" s="52">
        <f>SUM(I61:I65)</f>
        <v>0</v>
      </c>
      <c r="J59" s="52">
        <f>SUM(J61:J65)</f>
        <v>0</v>
      </c>
      <c r="K59" s="52">
        <f>SUM(K61:K65)</f>
        <v>0</v>
      </c>
    </row>
    <row r="60" spans="1:11" ht="16.5" thickBot="1">
      <c r="A60" s="8" t="s">
        <v>81</v>
      </c>
      <c r="B60" s="7"/>
      <c r="C60" s="7"/>
      <c r="D60" s="7"/>
      <c r="G60" s="45">
        <f t="shared" si="0"/>
        <v>0</v>
      </c>
      <c r="H60" s="48"/>
      <c r="I60" s="45"/>
      <c r="J60" s="45"/>
      <c r="K60" s="45"/>
    </row>
    <row r="61" spans="1:11" ht="16.5" thickBot="1">
      <c r="A61" s="8" t="s">
        <v>129</v>
      </c>
      <c r="B61" s="7">
        <v>101</v>
      </c>
      <c r="C61" s="12">
        <v>11958063</v>
      </c>
      <c r="D61" s="7">
        <v>2889708</v>
      </c>
      <c r="E61" t="s">
        <v>128</v>
      </c>
      <c r="G61" s="45">
        <f t="shared" si="0"/>
        <v>0</v>
      </c>
      <c r="H61" s="49"/>
      <c r="I61" s="45"/>
      <c r="J61" s="45"/>
      <c r="K61" s="45"/>
    </row>
    <row r="62" spans="1:11" ht="16.5" thickBot="1">
      <c r="A62" s="8" t="s">
        <v>97</v>
      </c>
      <c r="B62" s="7">
        <v>102</v>
      </c>
      <c r="C62" s="12">
        <v>0</v>
      </c>
      <c r="D62" s="7"/>
      <c r="E62" t="s">
        <v>122</v>
      </c>
      <c r="G62" s="45">
        <f t="shared" si="0"/>
        <v>0</v>
      </c>
      <c r="H62" s="48"/>
      <c r="I62" s="45"/>
      <c r="J62" s="45"/>
      <c r="K62" s="45"/>
    </row>
    <row r="63" spans="1:11" ht="16.5" thickBot="1">
      <c r="A63" s="8" t="s">
        <v>130</v>
      </c>
      <c r="B63" s="7">
        <v>103</v>
      </c>
      <c r="C63" s="12">
        <v>0</v>
      </c>
      <c r="D63" s="7"/>
      <c r="G63" s="45">
        <f t="shared" si="0"/>
        <v>0</v>
      </c>
      <c r="H63" s="48"/>
      <c r="I63" s="45"/>
      <c r="J63" s="45"/>
      <c r="K63" s="45"/>
    </row>
    <row r="64" spans="1:11" ht="16.5" thickBot="1">
      <c r="A64" s="8" t="s">
        <v>131</v>
      </c>
      <c r="B64" s="7">
        <v>104</v>
      </c>
      <c r="C64" s="12">
        <v>0</v>
      </c>
      <c r="D64" s="7"/>
      <c r="E64" t="s">
        <v>122</v>
      </c>
      <c r="G64" s="45">
        <f t="shared" si="0"/>
        <v>0</v>
      </c>
      <c r="H64" s="48"/>
      <c r="I64" s="45"/>
      <c r="J64" s="45"/>
      <c r="K64" s="45"/>
    </row>
    <row r="65" spans="1:11" ht="16.5" thickBot="1">
      <c r="A65" s="8" t="s">
        <v>132</v>
      </c>
      <c r="B65" s="7">
        <v>105</v>
      </c>
      <c r="C65" s="12">
        <v>320670</v>
      </c>
      <c r="D65" s="7"/>
      <c r="E65" t="s">
        <v>122</v>
      </c>
      <c r="G65" s="45">
        <f t="shared" si="0"/>
        <v>0</v>
      </c>
      <c r="H65" s="48"/>
      <c r="I65" s="45"/>
      <c r="J65" s="45"/>
      <c r="K65" s="45"/>
    </row>
    <row r="66" spans="1:11" ht="24.75" thickBot="1">
      <c r="A66" s="13" t="s">
        <v>133</v>
      </c>
      <c r="B66" s="7">
        <v>110</v>
      </c>
      <c r="C66" s="10">
        <v>833474</v>
      </c>
      <c r="D66" s="10">
        <v>-437283</v>
      </c>
      <c r="E66" t="s">
        <v>134</v>
      </c>
      <c r="G66" s="53">
        <f>G53-G59</f>
        <v>0</v>
      </c>
      <c r="H66" s="53">
        <f>H53-H59</f>
        <v>0</v>
      </c>
      <c r="I66" s="53">
        <f>I53-I59</f>
        <v>0</v>
      </c>
      <c r="J66" s="53">
        <f>J53-J59</f>
        <v>0</v>
      </c>
      <c r="K66" s="53">
        <f>K53-K59</f>
        <v>0</v>
      </c>
    </row>
    <row r="67" spans="1:11" ht="16.5" thickBot="1">
      <c r="A67" s="8" t="s">
        <v>135</v>
      </c>
      <c r="B67" s="7">
        <v>120</v>
      </c>
      <c r="C67" s="7"/>
      <c r="D67" s="7"/>
      <c r="G67" s="45">
        <f t="shared" si="0"/>
        <v>0</v>
      </c>
      <c r="H67" s="47"/>
      <c r="I67" s="45"/>
      <c r="J67" s="45"/>
      <c r="K67" s="45"/>
    </row>
    <row r="68" spans="1:11" ht="15.75" thickBot="1">
      <c r="A68" s="4" t="s">
        <v>136</v>
      </c>
      <c r="B68" s="6">
        <v>130</v>
      </c>
      <c r="C68" s="12">
        <v>-465343</v>
      </c>
      <c r="D68" s="12">
        <v>-331547</v>
      </c>
      <c r="E68">
        <v>-331547</v>
      </c>
      <c r="G68" s="51">
        <f>G21+G51+G66</f>
        <v>0</v>
      </c>
      <c r="H68" s="51">
        <f>H21+H51+H66</f>
        <v>0</v>
      </c>
      <c r="I68" s="51">
        <f>I21+I51+I66</f>
        <v>0</v>
      </c>
      <c r="J68" s="51">
        <f>J21+J51+J66</f>
        <v>0</v>
      </c>
      <c r="K68" s="51">
        <f>K21+K51+K66</f>
        <v>0</v>
      </c>
    </row>
    <row r="69" spans="1:11" ht="24.75" thickBot="1">
      <c r="A69" s="8" t="s">
        <v>137</v>
      </c>
      <c r="B69" s="7">
        <v>140</v>
      </c>
      <c r="C69" s="12">
        <v>509208</v>
      </c>
      <c r="D69" s="12">
        <v>376047</v>
      </c>
      <c r="E69">
        <v>376047</v>
      </c>
      <c r="G69" s="45"/>
      <c r="H69" s="48"/>
      <c r="I69" s="45"/>
      <c r="J69" s="45"/>
      <c r="K69" s="45"/>
    </row>
    <row r="70" spans="1:11" ht="30.75" customHeight="1" thickBot="1">
      <c r="A70" s="8" t="s">
        <v>138</v>
      </c>
      <c r="B70" s="7">
        <v>150</v>
      </c>
      <c r="C70" s="12">
        <v>43865</v>
      </c>
      <c r="D70" s="12">
        <v>44500</v>
      </c>
      <c r="E70">
        <v>44500</v>
      </c>
      <c r="G70" s="45">
        <f>H70+I70+J70+K70</f>
        <v>0</v>
      </c>
      <c r="H70" s="51">
        <f>H68+H69</f>
        <v>0</v>
      </c>
      <c r="I70" s="51">
        <f>I68+I69</f>
        <v>0</v>
      </c>
      <c r="J70" s="51">
        <f>J68+J69</f>
        <v>0</v>
      </c>
      <c r="K70" s="51">
        <f>K68+K69</f>
        <v>0</v>
      </c>
    </row>
    <row r="71" spans="1:3" ht="15">
      <c r="A71" s="90"/>
      <c r="C71" s="64">
        <f>фо1!C3-C70</f>
        <v>0</v>
      </c>
    </row>
  </sheetData>
  <sheetProtection/>
  <mergeCells count="4">
    <mergeCell ref="A28:A29"/>
    <mergeCell ref="B28:B29"/>
    <mergeCell ref="A42:A43"/>
    <mergeCell ref="B42:B43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90" r:id="rId1"/>
  <colBreaks count="2" manualBreakCount="2">
    <brk id="4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Q18"/>
  <sheetViews>
    <sheetView zoomScalePageLayoutView="0" workbookViewId="0" topLeftCell="A1">
      <selection activeCell="S12" sqref="S12"/>
    </sheetView>
  </sheetViews>
  <sheetFormatPr defaultColWidth="9.140625" defaultRowHeight="15"/>
  <cols>
    <col min="1" max="1" width="37.8515625" style="0" customWidth="1"/>
    <col min="2" max="2" width="9.140625" style="0" customWidth="1"/>
    <col min="3" max="3" width="13.57421875" style="0" customWidth="1"/>
    <col min="5" max="5" width="16.140625" style="0" customWidth="1"/>
    <col min="6" max="6" width="12.421875" style="0" customWidth="1"/>
    <col min="8" max="8" width="15.140625" style="0" customWidth="1"/>
    <col min="9" max="9" width="13.00390625" style="0" hidden="1" customWidth="1"/>
    <col min="10" max="10" width="11.421875" style="0" hidden="1" customWidth="1"/>
    <col min="11" max="14" width="0" style="0" hidden="1" customWidth="1"/>
  </cols>
  <sheetData>
    <row r="2" spans="1:8" ht="15">
      <c r="A2" s="100"/>
      <c r="B2" s="101" t="s">
        <v>139</v>
      </c>
      <c r="C2" s="102" t="s">
        <v>140</v>
      </c>
      <c r="D2" s="102"/>
      <c r="E2" s="102"/>
      <c r="F2" s="102"/>
      <c r="G2" s="101" t="s">
        <v>141</v>
      </c>
      <c r="H2" s="101" t="s">
        <v>142</v>
      </c>
    </row>
    <row r="3" spans="1:8" ht="38.25">
      <c r="A3" s="100"/>
      <c r="B3" s="101"/>
      <c r="C3" s="39" t="s">
        <v>143</v>
      </c>
      <c r="D3" s="39" t="s">
        <v>144</v>
      </c>
      <c r="E3" s="39" t="s">
        <v>145</v>
      </c>
      <c r="F3" s="39" t="s">
        <v>146</v>
      </c>
      <c r="G3" s="101"/>
      <c r="H3" s="101"/>
    </row>
    <row r="4" spans="1:9" ht="25.5">
      <c r="A4" s="37" t="s">
        <v>171</v>
      </c>
      <c r="B4" s="28" t="s">
        <v>147</v>
      </c>
      <c r="C4" s="29">
        <v>1385514</v>
      </c>
      <c r="D4" s="29">
        <v>815022</v>
      </c>
      <c r="E4" s="29">
        <v>1451038</v>
      </c>
      <c r="F4" s="29">
        <v>3651574</v>
      </c>
      <c r="G4" s="29"/>
      <c r="H4" s="29">
        <v>3651574</v>
      </c>
      <c r="I4" s="34">
        <f>фо1!D50-H4</f>
        <v>0</v>
      </c>
    </row>
    <row r="5" spans="1:9" ht="15.75">
      <c r="A5" s="38" t="s">
        <v>148</v>
      </c>
      <c r="B5" s="30" t="s">
        <v>149</v>
      </c>
      <c r="C5" s="31">
        <v>0</v>
      </c>
      <c r="D5" s="31"/>
      <c r="E5" s="31"/>
      <c r="F5" s="29">
        <v>0</v>
      </c>
      <c r="G5" s="29"/>
      <c r="H5" s="29">
        <v>0</v>
      </c>
      <c r="I5" s="34"/>
    </row>
    <row r="6" spans="1:9" ht="25.5">
      <c r="A6" s="38" t="s">
        <v>150</v>
      </c>
      <c r="B6" s="30" t="s">
        <v>151</v>
      </c>
      <c r="C6" s="29">
        <v>1385514</v>
      </c>
      <c r="D6" s="29">
        <v>815022</v>
      </c>
      <c r="E6" s="29">
        <v>1451038</v>
      </c>
      <c r="F6" s="29">
        <v>3651574</v>
      </c>
      <c r="G6" s="29"/>
      <c r="H6" s="29">
        <v>3651574</v>
      </c>
      <c r="I6" s="34"/>
    </row>
    <row r="7" spans="1:10" ht="25.5">
      <c r="A7" s="38" t="s">
        <v>152</v>
      </c>
      <c r="B7" s="30" t="s">
        <v>153</v>
      </c>
      <c r="C7" s="31">
        <v>0</v>
      </c>
      <c r="D7" s="31">
        <v>-3282</v>
      </c>
      <c r="E7" s="31">
        <v>3282</v>
      </c>
      <c r="F7" s="29">
        <v>0</v>
      </c>
      <c r="G7" s="29"/>
      <c r="H7" s="29">
        <v>0</v>
      </c>
      <c r="I7" s="34"/>
      <c r="J7" s="40"/>
    </row>
    <row r="8" spans="1:9" ht="15.75">
      <c r="A8" s="38" t="s">
        <v>72</v>
      </c>
      <c r="B8" s="30" t="s">
        <v>154</v>
      </c>
      <c r="C8" s="31">
        <v>0</v>
      </c>
      <c r="D8" s="31">
        <v>0</v>
      </c>
      <c r="E8" s="31">
        <v>0</v>
      </c>
      <c r="F8" s="29">
        <v>0</v>
      </c>
      <c r="G8" s="29"/>
      <c r="H8" s="29">
        <v>0</v>
      </c>
      <c r="I8" s="34"/>
    </row>
    <row r="9" spans="1:9" ht="25.5">
      <c r="A9" s="38" t="s">
        <v>155</v>
      </c>
      <c r="B9" s="30" t="s">
        <v>156</v>
      </c>
      <c r="C9" s="31">
        <v>0</v>
      </c>
      <c r="D9" s="31">
        <v>0</v>
      </c>
      <c r="E9" s="31">
        <v>0</v>
      </c>
      <c r="F9" s="29">
        <v>0</v>
      </c>
      <c r="G9" s="29"/>
      <c r="H9" s="29">
        <v>0</v>
      </c>
      <c r="I9" s="34"/>
    </row>
    <row r="10" spans="1:10" ht="38.25">
      <c r="A10" s="38" t="s">
        <v>157</v>
      </c>
      <c r="B10" s="30" t="s">
        <v>158</v>
      </c>
      <c r="C10" s="31">
        <v>0</v>
      </c>
      <c r="D10" s="31">
        <v>-3282</v>
      </c>
      <c r="E10" s="31">
        <v>3282</v>
      </c>
      <c r="F10" s="29">
        <v>0</v>
      </c>
      <c r="G10" s="29"/>
      <c r="H10" s="29">
        <v>0</v>
      </c>
      <c r="I10" s="34"/>
      <c r="J10" s="41" t="s">
        <v>173</v>
      </c>
    </row>
    <row r="11" spans="1:17" ht="15.75">
      <c r="A11" s="38" t="s">
        <v>159</v>
      </c>
      <c r="B11" s="30" t="s">
        <v>160</v>
      </c>
      <c r="C11" s="31">
        <v>0</v>
      </c>
      <c r="D11" s="31">
        <v>0</v>
      </c>
      <c r="E11" s="31">
        <v>-519547</v>
      </c>
      <c r="F11" s="29">
        <v>-519547</v>
      </c>
      <c r="G11" s="29"/>
      <c r="H11" s="29">
        <v>-519547</v>
      </c>
      <c r="I11" s="34"/>
      <c r="J11" s="42" t="s">
        <v>174</v>
      </c>
      <c r="P11" s="9"/>
      <c r="Q11" s="9"/>
    </row>
    <row r="12" spans="1:10" ht="25.5">
      <c r="A12" s="38" t="s">
        <v>161</v>
      </c>
      <c r="B12" s="30"/>
      <c r="C12" s="31"/>
      <c r="D12" s="31"/>
      <c r="E12" s="31"/>
      <c r="F12" s="29">
        <v>0</v>
      </c>
      <c r="G12" s="29"/>
      <c r="H12" s="29">
        <v>0</v>
      </c>
      <c r="I12" s="34"/>
      <c r="J12" s="43" t="s">
        <v>175</v>
      </c>
    </row>
    <row r="13" spans="1:9" ht="25.5">
      <c r="A13" s="38" t="s">
        <v>162</v>
      </c>
      <c r="B13" s="30" t="s">
        <v>163</v>
      </c>
      <c r="C13" s="29">
        <v>1385514</v>
      </c>
      <c r="D13" s="29">
        <v>-3282</v>
      </c>
      <c r="E13" s="29">
        <v>-516265</v>
      </c>
      <c r="F13" s="29">
        <v>-519547</v>
      </c>
      <c r="G13" s="29">
        <v>0</v>
      </c>
      <c r="H13" s="29">
        <v>-519547</v>
      </c>
      <c r="I13" s="34"/>
    </row>
    <row r="14" spans="1:10" ht="15.75">
      <c r="A14" s="38" t="s">
        <v>164</v>
      </c>
      <c r="B14" s="30" t="s">
        <v>165</v>
      </c>
      <c r="C14" s="31">
        <v>0</v>
      </c>
      <c r="D14" s="31">
        <v>0</v>
      </c>
      <c r="E14" s="31"/>
      <c r="F14" s="29">
        <v>0</v>
      </c>
      <c r="G14" s="29"/>
      <c r="H14" s="29">
        <v>0</v>
      </c>
      <c r="I14" s="34"/>
      <c r="J14" s="44" t="s">
        <v>176</v>
      </c>
    </row>
    <row r="15" spans="1:9" ht="15.75">
      <c r="A15" s="38" t="s">
        <v>166</v>
      </c>
      <c r="B15" s="30" t="s">
        <v>167</v>
      </c>
      <c r="C15" s="29"/>
      <c r="D15" s="29">
        <v>0</v>
      </c>
      <c r="E15" s="29">
        <v>0</v>
      </c>
      <c r="F15" s="29">
        <v>0</v>
      </c>
      <c r="G15" s="29"/>
      <c r="H15" s="29">
        <v>0</v>
      </c>
      <c r="I15" s="34"/>
    </row>
    <row r="16" spans="1:9" ht="26.25">
      <c r="A16" s="38" t="s">
        <v>42</v>
      </c>
      <c r="B16" s="30" t="s">
        <v>168</v>
      </c>
      <c r="C16" s="29">
        <v>0</v>
      </c>
      <c r="D16" s="29">
        <v>0</v>
      </c>
      <c r="E16" s="29">
        <v>0</v>
      </c>
      <c r="F16" s="29">
        <v>0</v>
      </c>
      <c r="G16" s="29"/>
      <c r="H16" s="29">
        <v>0</v>
      </c>
      <c r="I16" s="34"/>
    </row>
    <row r="17" spans="1:9" ht="39">
      <c r="A17" s="37" t="s">
        <v>172</v>
      </c>
      <c r="B17" s="28" t="s">
        <v>169</v>
      </c>
      <c r="C17" s="29">
        <v>1385514</v>
      </c>
      <c r="D17" s="29">
        <v>811740</v>
      </c>
      <c r="E17" s="29">
        <v>934773</v>
      </c>
      <c r="F17" s="29">
        <v>3132027</v>
      </c>
      <c r="G17" s="29"/>
      <c r="H17" s="29">
        <v>3132027</v>
      </c>
      <c r="I17" s="34">
        <f>H17-фо1!C50</f>
        <v>0</v>
      </c>
    </row>
    <row r="18" spans="3:8" s="35" customFormat="1" ht="15.75">
      <c r="C18" s="36">
        <f>фо1!C43-C17</f>
        <v>0</v>
      </c>
      <c r="D18" s="36">
        <f>фо1!C46-D17</f>
        <v>0</v>
      </c>
      <c r="E18" s="36">
        <f>фо1!C47-E17</f>
        <v>0</v>
      </c>
      <c r="F18" s="36">
        <f>фо1!C50-F17</f>
        <v>0</v>
      </c>
      <c r="G18" s="36"/>
      <c r="H18" s="36"/>
    </row>
  </sheetData>
  <sheetProtection/>
  <mergeCells count="5">
    <mergeCell ref="A2:A3"/>
    <mergeCell ref="B2:B3"/>
    <mergeCell ref="C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Demidenko</dc:creator>
  <cp:keywords/>
  <dc:description/>
  <cp:lastModifiedBy>Natalya Demidenko</cp:lastModifiedBy>
  <cp:lastPrinted>2013-11-15T02:53:18Z</cp:lastPrinted>
  <dcterms:created xsi:type="dcterms:W3CDTF">2013-05-16T02:10:44Z</dcterms:created>
  <dcterms:modified xsi:type="dcterms:W3CDTF">2014-05-13T04:32:48Z</dcterms:modified>
  <cp:category/>
  <cp:version/>
  <cp:contentType/>
  <cp:contentStatus/>
</cp:coreProperties>
</file>