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0"/>
  </bookViews>
  <sheets>
    <sheet name="ФО 1" sheetId="1" r:id="rId1"/>
    <sheet name="фо2" sheetId="2" r:id="rId2"/>
    <sheet name="фо3" sheetId="3" r:id="rId3"/>
    <sheet name="фо4" sheetId="4" r:id="rId4"/>
  </sheets>
  <externalReferences>
    <externalReference r:id="rId7"/>
  </externalReferences>
  <definedNames>
    <definedName name="_xlfn.IFERROR" hidden="1">#NAME?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comments3.xml><?xml version="1.0" encoding="utf-8"?>
<comments xmlns="http://schemas.openxmlformats.org/spreadsheetml/2006/main">
  <authors>
    <author>Alser 2015</author>
  </authors>
  <commentList>
    <comment ref="C154" authorId="0">
      <text>
        <r>
          <rPr>
            <b/>
            <sz val="9"/>
            <rFont val="Tahoma"/>
            <family val="2"/>
          </rPr>
          <t>Alser 2015:</t>
        </r>
        <r>
          <rPr>
            <sz val="9"/>
            <rFont val="Tahoma"/>
            <family val="2"/>
          </rPr>
          <t xml:space="preserve">
Agile по аудиту 2018 года перенесен на счет 1274. И возврат Дс прошло от счета 1274.</t>
        </r>
      </text>
    </comment>
    <comment ref="C163" authorId="0">
      <text>
        <r>
          <rPr>
            <b/>
            <sz val="9"/>
            <rFont val="Tahoma"/>
            <family val="2"/>
          </rPr>
          <t>Alser 2015:</t>
        </r>
        <r>
          <rPr>
            <sz val="9"/>
            <rFont val="Tahoma"/>
            <family val="2"/>
          </rPr>
          <t xml:space="preserve">
LCH </t>
        </r>
      </text>
    </comment>
  </commentList>
</comments>
</file>

<file path=xl/sharedStrings.xml><?xml version="1.0" encoding="utf-8"?>
<sst xmlns="http://schemas.openxmlformats.org/spreadsheetml/2006/main" count="274" uniqueCount="179">
  <si>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</si>
  <si>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</si>
  <si>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</si>
  <si>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</si>
  <si>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</si>
  <si>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</si>
  <si>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</si>
  <si>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</si>
  <si>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</si>
  <si>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</si>
  <si>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</si>
  <si>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</si>
  <si>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</si>
  <si>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</si>
  <si>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</si>
  <si>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</si>
  <si>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</si>
  <si>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</si>
  <si>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</si>
  <si>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</si>
  <si>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</si>
  <si>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</si>
  <si>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</si>
  <si>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</si>
  <si>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</si>
  <si>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</si>
  <si>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</si>
  <si>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</si>
  <si>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</si>
  <si>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</si>
  <si>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</si>
  <si>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</si>
  <si>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</si>
  <si>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</si>
  <si>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</si>
  <si>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</si>
  <si>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</si>
  <si>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</si>
  <si>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</si>
  <si>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</si>
  <si>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</si>
  <si>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</si>
  <si>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</si>
  <si>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</si>
  <si>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</si>
  <si>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</si>
  <si>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</si>
  <si>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</si>
  <si>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</si>
  <si>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</si>
  <si>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</si>
  <si>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</si>
  <si>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</si>
  <si>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</si>
  <si>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</si>
  <si>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</si>
  <si>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</si>
  <si>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</si>
  <si>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</si>
  <si>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</si>
  <si>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</si>
  <si>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</si>
  <si>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</si>
  <si>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</si>
  <si>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</si>
  <si>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</si>
  <si>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</si>
  <si>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</si>
  <si>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</si>
  <si>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</si>
  <si>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</si>
  <si>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</si>
  <si>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</si>
  <si>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</si>
  <si>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</si>
  <si>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</si>
  <si>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</si>
  <si>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</si>
  <si>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</si>
  <si>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</si>
  <si>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</si>
  <si>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</si>
  <si>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</si>
  <si>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</si>
  <si>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</si>
  <si>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</si>
  <si>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</si>
  <si>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</si>
  <si>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</si>
  <si>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</si>
  <si>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</si>
  <si>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</si>
  <si>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</si>
  <si>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</si>
  <si>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</si>
  <si>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</si>
  <si>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</si>
  <si>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</si>
  <si>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</si>
  <si>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</si>
  <si>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</si>
  <si>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</si>
  <si>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</si>
  <si>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</si>
  <si>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</si>
  <si>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</si>
  <si>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</si>
  <si>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</si>
  <si>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</si>
  <si>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</si>
  <si>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</si>
  <si>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</si>
  <si>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</si>
  <si>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</si>
  <si>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</si>
  <si>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</si>
  <si>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</si>
  <si>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</si>
  <si>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</si>
  <si>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</si>
  <si>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</si>
  <si>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</si>
  <si>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</si>
  <si>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</si>
  <si>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</si>
  <si>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</si>
  <si>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</si>
  <si>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</si>
  <si>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>2. Выбытие денежных средств, всего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</si>
  <si>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</si>
  <si>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</si>
  <si>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</si>
  <si>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</si>
  <si>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</si>
  <si>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</si>
  <si>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</si>
  <si>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</si>
  <si>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</si>
  <si>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</si>
  <si>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</si>
  <si>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</si>
  <si>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</si>
  <si>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</si>
  <si>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</si>
  <si>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</si>
  <si>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</si>
  <si>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</si>
  <si>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</si>
  <si>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</si>
  <si>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</si>
  <si>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</si>
  <si>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</si>
  <si>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</si>
  <si>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</si>
  <si>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</si>
  <si>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</si>
  <si>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</si>
  <si>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</si>
  <si>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 xml:space="preserve"> 31.12.2018</t>
  </si>
  <si>
    <t>Краткосрочные вознаграждения к получению</t>
  </si>
  <si>
    <t>Прочие долгосрочные активы</t>
  </si>
  <si>
    <t>Краткосрочные финансовые активы, учитываемые  по справедливой стоимости через прибыли или убытки</t>
  </si>
  <si>
    <t>Актив в форме права пользования</t>
  </si>
  <si>
    <t>Долгосрочные финансовые активы, оцениваемые по амортизированной стоимости</t>
  </si>
  <si>
    <t>Краткосрочные финансовые обязательства,оцениваемые по амортизированной стоимости</t>
  </si>
  <si>
    <t>Краткосрочная задолженность по аренде</t>
  </si>
  <si>
    <t xml:space="preserve">3.Чистая сумма денежных средств от операционной деятельности </t>
  </si>
  <si>
    <t>изъятие денежных вкладов</t>
  </si>
  <si>
    <t>размещение денежных вкладов</t>
  </si>
  <si>
    <t xml:space="preserve">3.Чистая сумма денежных средств от инвестиционной деятельности </t>
  </si>
  <si>
    <t>3. Чистая сумма денежных средств от финансовой деятельности</t>
  </si>
  <si>
    <t>5.Влияние изменения балансовой стоимости денежных средств и их эквивалентов</t>
  </si>
  <si>
    <t xml:space="preserve">6. Увеличение +/- уменьшение денежных средств 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</si>
  <si>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</si>
  <si>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</si>
  <si>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Прочие  расходы, нетто</t>
  </si>
  <si>
    <t>Прочие доходы, нетто</t>
  </si>
  <si>
    <t>приобретение инвестиционной недвижимости</t>
  </si>
  <si>
    <t>Авансы, выданные за долгосрочные активы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</si>
</sst>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тг&quot;_-;\-* #,##0&quot;тг&quot;_-;_-* &quot;-&quot;&quot;тг&quot;_-;_-@_-"/>
    <numFmt numFmtId="175" formatCode="_-* #,##0_т_г_-;\-* #,##0_т_г_-;_-* &quot;-&quot;_т_г_-;_-@_-"/>
    <numFmt numFmtId="176" formatCode="_-* #,##0.00&quot;тг&quot;_-;\-* #,##0.00&quot;тг&quot;_-;_-* &quot;-&quot;??&quot;тг&quot;_-;_-@_-"/>
    <numFmt numFmtId="177" formatCode="_-* #,##0.00_т_г_-;\-* #,##0.00_т_г_-;_-* &quot;-&quot;??_т_г_-;_-@_-"/>
    <numFmt numFmtId="178" formatCode="_(* #,##0_);_(* \(#,##0\);_(* &quot;-&quot;_);_(@_)"/>
    <numFmt numFmtId="179" formatCode="[=0]&quot;&quot;;General"/>
    <numFmt numFmtId="180" formatCode="0.000"/>
    <numFmt numFmtId="181" formatCode="0.0"/>
    <numFmt numFmtId="182" formatCode="0.0000"/>
    <numFmt numFmtId="183" formatCode="#,##0.0"/>
    <numFmt numFmtId="184" formatCode="0.0000000"/>
    <numFmt numFmtId="185" formatCode="0.000000"/>
    <numFmt numFmtId="186" formatCode="0.00000"/>
    <numFmt numFmtId="187" formatCode="0.00000000"/>
    <numFmt numFmtId="188" formatCode="#,##0.00;[Red]#,##0.00"/>
    <numFmt numFmtId="189" formatCode="#,##0.0;[Red]#,##0.0"/>
    <numFmt numFmtId="190" formatCode="#,##0;[Red]#,##0"/>
    <numFmt numFmtId="191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10"/>
      <color rgb="FFFF0000"/>
      <name val="Arial Cyr"/>
      <family val="0"/>
    </font>
    <font>
      <i/>
      <sz val="9"/>
      <color theme="1"/>
      <name val="Times New Roman"/>
      <family val="1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0" borderId="0">
      <alignment/>
      <protection/>
    </xf>
    <xf numFmtId="0" fontId="38" fillId="25" borderId="7" applyNumberFormat="0" applyAlignment="0" applyProtection="0"/>
    <xf numFmtId="0" fontId="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" fillId="0" borderId="0">
      <alignment horizontal="left"/>
      <protection/>
    </xf>
    <xf numFmtId="0" fontId="32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7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5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8" fontId="11" fillId="0" borderId="0" xfId="56" applyNumberFormat="1" applyFont="1" applyFill="1" applyBorder="1">
      <alignment/>
      <protection/>
    </xf>
    <xf numFmtId="3" fontId="4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6" fillId="0" borderId="10" xfId="0" applyFont="1" applyFill="1" applyBorder="1" applyAlignment="1">
      <alignment horizontal="justify" vertical="center" wrapText="1"/>
    </xf>
    <xf numFmtId="0" fontId="12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wrapText="1"/>
      <protection/>
    </xf>
    <xf numFmtId="49" fontId="10" fillId="0" borderId="10" xfId="50" applyNumberFormat="1" applyFont="1" applyFill="1" applyBorder="1" applyAlignment="1">
      <alignment horizontal="center" vertical="top"/>
      <protection/>
    </xf>
    <xf numFmtId="3" fontId="10" fillId="0" borderId="10" xfId="50" applyNumberFormat="1" applyFont="1" applyFill="1" applyBorder="1">
      <alignment/>
      <protection/>
    </xf>
    <xf numFmtId="0" fontId="46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wrapText="1"/>
    </xf>
    <xf numFmtId="3" fontId="45" fillId="0" borderId="10" xfId="0" applyNumberFormat="1" applyFont="1" applyFill="1" applyBorder="1" applyAlignment="1">
      <alignment horizontal="center" wrapText="1"/>
    </xf>
    <xf numFmtId="1" fontId="9" fillId="0" borderId="10" xfId="56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12" fillId="0" borderId="10" xfId="50" applyFont="1" applyFill="1" applyBorder="1" applyAlignment="1">
      <alignment horizontal="center"/>
      <protection/>
    </xf>
    <xf numFmtId="0" fontId="12" fillId="0" borderId="10" xfId="50" applyFont="1" applyFill="1" applyBorder="1" applyAlignment="1">
      <alignment horizontal="center" vertical="center" wrapText="1"/>
      <protection/>
    </xf>
    <xf numFmtId="0" fontId="12" fillId="0" borderId="10" xfId="50" applyFont="1" applyFill="1" applyBorder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Займы для Айман 2 кв 2009 ЦБ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ser%202015\Desktop\24.06.2020&#1075;%20&#1060;&#1086;&#1088;&#1084;&#1099;%20&#1082;%20&#1072;&#1091;&#1076;&#1080;&#1090;&#1091;%20%202019%20&#1075;&#1086;&#1076;&#1072;\&#1050;&#1086;&#1085;&#1089;%20%20&#1088;&#1072;&#1073;&#1086;&#1095;&#1080;&#1077;%20&#1092;&#1086;&#1088;&#1084;&#1099;%20%202019%20&#1075;&#1086;&#1076;%20&#1072;&#1091;&#1076;&#1080;&#1090;%20%20&#1086;&#1082;&#1086;&#1085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ОСВ"/>
      <sheetName val="сч 3510 к фо-3"/>
      <sheetName val="осв Конс за 2019 год "/>
      <sheetName val="ОСВ р"/>
      <sheetName val="ОСВ"/>
      <sheetName val="фо2"/>
      <sheetName val="фо1 биржа"/>
      <sheetName val="Аудит фо 1"/>
      <sheetName val="Аудит фо-2"/>
      <sheetName val="фо3"/>
      <sheetName val="фо4"/>
      <sheetName val="расшиф ФО 2"/>
      <sheetName val="7200"/>
      <sheetName val="7100"/>
      <sheetName val="7010"/>
      <sheetName val="ФО 1 пр 404"/>
      <sheetName val="ФО 2 пр 422"/>
      <sheetName val="деньги"/>
      <sheetName val="1000 свод"/>
      <sheetName val="5610 свод"/>
      <sheetName val="дохрас"/>
      <sheetName val="стр 101 к ФО-2"/>
      <sheetName val="сч 1710 к ФО-3"/>
      <sheetName val="ОС для фо-3"/>
      <sheetName val="взаимрасч 18.03"/>
      <sheetName val="внутр.оборот"/>
      <sheetName val="к дохр"/>
      <sheetName val="АО данные "/>
      <sheetName val="ДС данные"/>
      <sheetName val="LCC данные"/>
      <sheetName val="ТОО данные"/>
      <sheetName val="7 (2)"/>
      <sheetName val="1"/>
      <sheetName val="2"/>
      <sheetName val="3"/>
      <sheetName val="4"/>
      <sheetName val="счет 1720"/>
      <sheetName val="5"/>
      <sheetName val="6"/>
      <sheetName val="7"/>
      <sheetName val="8"/>
      <sheetName val="10.1"/>
      <sheetName val="15.1"/>
      <sheetName val="9"/>
      <sheetName val="10.2"/>
      <sheetName val="Приобр ОС"/>
      <sheetName val="10"/>
      <sheetName val="11"/>
      <sheetName val="12"/>
      <sheetName val="13"/>
      <sheetName val="14"/>
      <sheetName val="15"/>
      <sheetName val="акц"/>
      <sheetName val="численность"/>
      <sheetName val="обл"/>
      <sheetName val="LCH 2019"/>
      <sheetName val="Лист1"/>
    </sheetNames>
    <sheetDataSet>
      <sheetData sheetId="17">
        <row r="80">
          <cell r="V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showZeros="0" tabSelected="1" zoomScalePageLayoutView="0" workbookViewId="0" topLeftCell="A1">
      <selection activeCell="D1" sqref="D1"/>
    </sheetView>
  </sheetViews>
  <sheetFormatPr defaultColWidth="9.00390625" defaultRowHeight="12.75"/>
  <cols>
    <col min="1" max="1" width="41.75390625" style="20" customWidth="1"/>
    <col min="2" max="2" width="9.125" style="20" customWidth="1"/>
    <col min="3" max="3" width="16.00390625" style="21" customWidth="1"/>
    <col min="4" max="4" width="20.125" style="21" customWidth="1"/>
    <col min="5" max="5" width="11.75390625" style="0" customWidth="1"/>
    <col min="6" max="6" width="11.25390625" style="0" customWidth="1"/>
    <col min="7" max="7" width="15.125" style="8" customWidth="1"/>
  </cols>
  <sheetData>
    <row r="2" spans="1:4" ht="12.75">
      <c r="A2" s="2" t="s">
        <v>0</v>
      </c>
      <c r="B2" s="2"/>
      <c r="C2" s="3">
        <v>43830</v>
      </c>
      <c r="D2" s="2" t="s">
        <v>158</v>
      </c>
    </row>
    <row r="3" spans="1:4" ht="12.75">
      <c r="A3" s="4" t="s">
        <v>1</v>
      </c>
      <c r="B3" s="2"/>
      <c r="C3" s="12"/>
      <c r="D3" s="12"/>
    </row>
    <row r="4" spans="1:7" ht="12.75">
      <c r="A4" s="11" t="s">
        <v>2</v>
      </c>
      <c r="B4" s="12">
        <v>1</v>
      </c>
      <c r="C4" s="7">
        <v>8550729</v>
      </c>
      <c r="D4" s="7">
        <v>8512010</v>
      </c>
      <c r="E4" s="1">
        <f>фо3!C72-C4</f>
        <v>0</v>
      </c>
      <c r="F4" s="1">
        <f>фо3!D72-D4</f>
        <v>0</v>
      </c>
      <c r="G4" s="10"/>
    </row>
    <row r="5" spans="1:4" ht="36">
      <c r="A5" s="11" t="s">
        <v>161</v>
      </c>
      <c r="B5" s="12"/>
      <c r="C5" s="7">
        <v>463680</v>
      </c>
      <c r="D5" s="7"/>
    </row>
    <row r="6" spans="1:4" ht="24">
      <c r="A6" s="11" t="s">
        <v>4</v>
      </c>
      <c r="B6" s="12">
        <v>2</v>
      </c>
      <c r="C6" s="27">
        <v>12688365</v>
      </c>
      <c r="D6" s="27">
        <v>16518056</v>
      </c>
    </row>
    <row r="7" spans="1:4" ht="12.75">
      <c r="A7" s="11" t="s">
        <v>50</v>
      </c>
      <c r="B7" s="12">
        <v>3</v>
      </c>
      <c r="C7" s="7">
        <v>578005</v>
      </c>
      <c r="D7" s="7">
        <v>3002863</v>
      </c>
    </row>
    <row r="8" spans="1:4" ht="12.75">
      <c r="A8" s="11" t="s">
        <v>102</v>
      </c>
      <c r="B8" s="12">
        <v>4</v>
      </c>
      <c r="C8" s="7">
        <v>1398156</v>
      </c>
      <c r="D8" s="7">
        <v>1351564</v>
      </c>
    </row>
    <row r="9" spans="1:4" ht="12.75">
      <c r="A9" s="11" t="s">
        <v>103</v>
      </c>
      <c r="B9" s="12">
        <v>5</v>
      </c>
      <c r="C9" s="7">
        <v>13757093</v>
      </c>
      <c r="D9" s="7">
        <v>5481620</v>
      </c>
    </row>
    <row r="10" spans="1:4" ht="12.75">
      <c r="A10" s="11" t="s">
        <v>159</v>
      </c>
      <c r="B10" s="12"/>
      <c r="C10" s="7">
        <v>807</v>
      </c>
      <c r="D10" s="7">
        <v>1107</v>
      </c>
    </row>
    <row r="11" spans="1:4" ht="12.75">
      <c r="A11" s="11" t="s">
        <v>104</v>
      </c>
      <c r="B11" s="12"/>
      <c r="C11" s="13">
        <v>1351</v>
      </c>
      <c r="D11" s="13">
        <v>108989</v>
      </c>
    </row>
    <row r="12" spans="1:4" ht="12.75">
      <c r="A12" s="11" t="s">
        <v>51</v>
      </c>
      <c r="B12" s="12">
        <v>6</v>
      </c>
      <c r="C12" s="7">
        <v>44506</v>
      </c>
      <c r="D12" s="7">
        <v>6427</v>
      </c>
    </row>
    <row r="13" spans="1:4" ht="12.75">
      <c r="A13" s="4" t="s">
        <v>105</v>
      </c>
      <c r="B13" s="2"/>
      <c r="C13" s="6">
        <v>37482692</v>
      </c>
      <c r="D13" s="6">
        <v>34982636</v>
      </c>
    </row>
    <row r="14" spans="1:4" ht="24">
      <c r="A14" s="11" t="s">
        <v>5</v>
      </c>
      <c r="B14" s="12"/>
      <c r="C14" s="12"/>
      <c r="D14" s="12"/>
    </row>
    <row r="15" spans="1:4" ht="12.75">
      <c r="A15" s="4" t="s">
        <v>6</v>
      </c>
      <c r="B15" s="2"/>
      <c r="C15" s="12"/>
      <c r="D15" s="12"/>
    </row>
    <row r="16" spans="1:4" ht="24">
      <c r="A16" s="11" t="s">
        <v>7</v>
      </c>
      <c r="B16" s="12">
        <v>7</v>
      </c>
      <c r="C16" s="7">
        <v>3186</v>
      </c>
      <c r="D16" s="7">
        <v>3462</v>
      </c>
    </row>
    <row r="17" spans="1:4" ht="24">
      <c r="A17" s="11" t="s">
        <v>56</v>
      </c>
      <c r="B17" s="12"/>
      <c r="C17" s="12"/>
      <c r="D17" s="12"/>
    </row>
    <row r="18" spans="1:4" ht="12.75">
      <c r="A18" s="11" t="s">
        <v>8</v>
      </c>
      <c r="B18" s="12">
        <v>8</v>
      </c>
      <c r="C18" s="7">
        <v>785939</v>
      </c>
      <c r="D18" s="7">
        <v>642949</v>
      </c>
    </row>
    <row r="19" spans="1:4" ht="12.75">
      <c r="A19" s="11" t="s">
        <v>49</v>
      </c>
      <c r="B19" s="12">
        <v>9</v>
      </c>
      <c r="C19" s="7">
        <v>2312071</v>
      </c>
      <c r="D19" s="7">
        <v>2698206</v>
      </c>
    </row>
    <row r="20" spans="1:4" ht="12.75">
      <c r="A20" s="11" t="s">
        <v>162</v>
      </c>
      <c r="B20" s="12"/>
      <c r="C20" s="7">
        <v>26941</v>
      </c>
      <c r="D20" s="12"/>
    </row>
    <row r="21" spans="1:4" ht="24">
      <c r="A21" s="11" t="s">
        <v>163</v>
      </c>
      <c r="B21" s="12"/>
      <c r="C21" s="7">
        <v>285133</v>
      </c>
      <c r="D21" s="7">
        <v>258878</v>
      </c>
    </row>
    <row r="22" spans="1:4" ht="12.75">
      <c r="A22" s="11" t="s">
        <v>9</v>
      </c>
      <c r="B22" s="12">
        <v>10</v>
      </c>
      <c r="C22" s="7">
        <v>2137</v>
      </c>
      <c r="D22" s="7">
        <v>3354</v>
      </c>
    </row>
    <row r="23" spans="1:4" ht="12.75">
      <c r="A23" s="11" t="s">
        <v>10</v>
      </c>
      <c r="B23" s="12"/>
      <c r="C23" s="7">
        <v>713</v>
      </c>
      <c r="D23" s="7">
        <v>748</v>
      </c>
    </row>
    <row r="24" spans="1:4" ht="12.75">
      <c r="A24" s="11" t="s">
        <v>104</v>
      </c>
      <c r="B24" s="12"/>
      <c r="C24" s="7"/>
      <c r="D24" s="7"/>
    </row>
    <row r="25" spans="1:4" ht="12.75">
      <c r="A25" s="5" t="s">
        <v>160</v>
      </c>
      <c r="B25" s="5"/>
      <c r="C25" s="7">
        <v>60922</v>
      </c>
      <c r="D25" s="7">
        <v>84367</v>
      </c>
    </row>
    <row r="26" spans="1:4" ht="12.75">
      <c r="A26" s="4" t="s">
        <v>106</v>
      </c>
      <c r="B26" s="2"/>
      <c r="C26" s="6">
        <v>3477042</v>
      </c>
      <c r="D26" s="6">
        <v>3691964</v>
      </c>
    </row>
    <row r="27" spans="1:4" ht="12.75">
      <c r="A27" s="4" t="s">
        <v>107</v>
      </c>
      <c r="B27" s="2"/>
      <c r="C27" s="6">
        <v>40959734</v>
      </c>
      <c r="D27" s="6">
        <v>38674600</v>
      </c>
    </row>
    <row r="28" spans="1:4" ht="12.75">
      <c r="A28" s="2" t="s">
        <v>11</v>
      </c>
      <c r="B28" s="2"/>
      <c r="C28" s="12"/>
      <c r="D28" s="2"/>
    </row>
    <row r="29" spans="1:4" ht="12.75">
      <c r="A29" s="4" t="s">
        <v>12</v>
      </c>
      <c r="B29" s="2"/>
      <c r="C29" s="12"/>
      <c r="D29" s="12"/>
    </row>
    <row r="30" spans="1:4" ht="36">
      <c r="A30" s="11" t="s">
        <v>164</v>
      </c>
      <c r="B30" s="12">
        <v>11</v>
      </c>
      <c r="C30" s="7">
        <v>24544165</v>
      </c>
      <c r="D30" s="7">
        <v>19327839</v>
      </c>
    </row>
    <row r="31" spans="1:4" ht="12.75">
      <c r="A31" s="11" t="s">
        <v>3</v>
      </c>
      <c r="B31" s="12"/>
      <c r="C31" s="7"/>
      <c r="D31" s="12"/>
    </row>
    <row r="32" spans="1:4" ht="12.75">
      <c r="A32" s="11" t="s">
        <v>58</v>
      </c>
      <c r="B32" s="12"/>
      <c r="C32" s="7">
        <v>0</v>
      </c>
      <c r="D32" s="12">
        <v>0</v>
      </c>
    </row>
    <row r="33" spans="1:4" ht="24">
      <c r="A33" s="11" t="s">
        <v>14</v>
      </c>
      <c r="B33" s="12">
        <v>12</v>
      </c>
      <c r="C33" s="13">
        <v>5425510</v>
      </c>
      <c r="D33" s="7">
        <v>8007257</v>
      </c>
    </row>
    <row r="34" spans="1:4" ht="12.75">
      <c r="A34" s="11" t="s">
        <v>165</v>
      </c>
      <c r="B34" s="12"/>
      <c r="C34" s="13">
        <v>16644</v>
      </c>
      <c r="D34" s="7"/>
    </row>
    <row r="35" spans="1:4" ht="12.75">
      <c r="A35" s="11" t="s">
        <v>15</v>
      </c>
      <c r="B35" s="12">
        <v>13</v>
      </c>
      <c r="C35" s="7">
        <v>81259</v>
      </c>
      <c r="D35" s="7">
        <v>74463</v>
      </c>
    </row>
    <row r="36" spans="1:4" ht="12.75">
      <c r="A36" s="11" t="s">
        <v>108</v>
      </c>
      <c r="B36" s="12">
        <v>14</v>
      </c>
      <c r="C36" s="7">
        <v>787437</v>
      </c>
      <c r="D36" s="7">
        <v>895293</v>
      </c>
    </row>
    <row r="37" spans="1:4" ht="12.75">
      <c r="A37" s="11" t="s">
        <v>44</v>
      </c>
      <c r="B37" s="12">
        <v>15</v>
      </c>
      <c r="C37" s="7">
        <v>4017269</v>
      </c>
      <c r="D37" s="7">
        <v>4968044</v>
      </c>
    </row>
    <row r="38" spans="1:4" ht="12.75">
      <c r="A38" s="4" t="s">
        <v>109</v>
      </c>
      <c r="B38" s="2"/>
      <c r="C38" s="6">
        <v>34872284</v>
      </c>
      <c r="D38" s="6">
        <v>33272896</v>
      </c>
    </row>
    <row r="39" spans="1:4" ht="24">
      <c r="A39" s="11" t="s">
        <v>16</v>
      </c>
      <c r="B39" s="12"/>
      <c r="C39" s="12"/>
      <c r="D39" s="12"/>
    </row>
    <row r="40" spans="1:4" ht="12.75">
      <c r="A40" s="4" t="s">
        <v>17</v>
      </c>
      <c r="B40" s="2"/>
      <c r="C40" s="12"/>
      <c r="D40" s="12"/>
    </row>
    <row r="41" spans="1:4" ht="12.75">
      <c r="A41" s="11" t="s">
        <v>13</v>
      </c>
      <c r="B41" s="12"/>
      <c r="C41" s="12"/>
      <c r="D41" s="12"/>
    </row>
    <row r="42" spans="1:4" ht="12.75">
      <c r="A42" s="11" t="s">
        <v>3</v>
      </c>
      <c r="B42" s="12"/>
      <c r="C42" s="12"/>
      <c r="D42" s="12"/>
    </row>
    <row r="43" spans="1:4" ht="12.75">
      <c r="A43" s="11" t="s">
        <v>57</v>
      </c>
      <c r="B43" s="12"/>
      <c r="C43" s="7"/>
      <c r="D43" s="7"/>
    </row>
    <row r="44" spans="1:4" ht="24">
      <c r="A44" s="11" t="s">
        <v>18</v>
      </c>
      <c r="B44" s="12"/>
      <c r="C44" s="7">
        <v>0</v>
      </c>
      <c r="D44" s="7">
        <v>0</v>
      </c>
    </row>
    <row r="45" spans="1:4" ht="12.75">
      <c r="A45" s="11" t="s">
        <v>19</v>
      </c>
      <c r="B45" s="11"/>
      <c r="C45" s="7">
        <v>338034</v>
      </c>
      <c r="D45" s="7">
        <v>340279</v>
      </c>
    </row>
    <row r="46" spans="1:4" ht="12.75">
      <c r="A46" s="11" t="s">
        <v>45</v>
      </c>
      <c r="B46" s="12"/>
      <c r="C46" s="7">
        <v>15070</v>
      </c>
      <c r="D46" s="12">
        <v>0</v>
      </c>
    </row>
    <row r="47" spans="1:7" ht="12.75">
      <c r="A47" s="4" t="s">
        <v>110</v>
      </c>
      <c r="B47" s="2"/>
      <c r="C47" s="6">
        <v>353104</v>
      </c>
      <c r="D47" s="6">
        <v>340279</v>
      </c>
      <c r="G47" s="9"/>
    </row>
    <row r="48" spans="1:4" ht="12.75">
      <c r="A48" s="4" t="s">
        <v>20</v>
      </c>
      <c r="B48" s="2"/>
      <c r="C48" s="12"/>
      <c r="D48" s="12"/>
    </row>
    <row r="49" spans="1:6" ht="12.75">
      <c r="A49" s="11" t="s">
        <v>21</v>
      </c>
      <c r="B49" s="12">
        <v>16</v>
      </c>
      <c r="C49" s="7">
        <v>1385514</v>
      </c>
      <c r="D49" s="7">
        <v>1385514</v>
      </c>
      <c r="E49" s="1">
        <f>C49-фо4!C17</f>
        <v>0</v>
      </c>
      <c r="F49" s="1">
        <f>D49-фо4!C4</f>
        <v>0</v>
      </c>
    </row>
    <row r="50" spans="1:7" ht="12.75">
      <c r="A50" s="11" t="s">
        <v>46</v>
      </c>
      <c r="B50" s="12"/>
      <c r="C50" s="12"/>
      <c r="D50" s="12"/>
      <c r="G50" s="9"/>
    </row>
    <row r="51" spans="1:7" ht="12.75">
      <c r="A51" s="11" t="s">
        <v>55</v>
      </c>
      <c r="B51" s="12"/>
      <c r="C51" s="12"/>
      <c r="D51" s="12"/>
      <c r="G51" s="9"/>
    </row>
    <row r="52" spans="1:7" ht="12.75">
      <c r="A52" s="11" t="s">
        <v>53</v>
      </c>
      <c r="B52" s="12"/>
      <c r="C52" s="7">
        <v>1269071</v>
      </c>
      <c r="D52" s="7">
        <v>1296003</v>
      </c>
      <c r="E52" s="1">
        <f>C52-фо4!D17</f>
        <v>0</v>
      </c>
      <c r="F52" s="1">
        <f>D52-фо4!D4</f>
        <v>0</v>
      </c>
      <c r="G52" s="9"/>
    </row>
    <row r="53" spans="1:6" ht="12.75">
      <c r="A53" s="11" t="s">
        <v>22</v>
      </c>
      <c r="B53" s="12"/>
      <c r="C53" s="7">
        <v>3079761</v>
      </c>
      <c r="D53" s="7">
        <v>2379908</v>
      </c>
      <c r="E53" s="1">
        <f>C53-фо4!E17</f>
        <v>0</v>
      </c>
      <c r="F53" s="1">
        <f>D53-фо4!E4</f>
        <v>0</v>
      </c>
    </row>
    <row r="54" spans="1:6" ht="24">
      <c r="A54" s="4" t="s">
        <v>111</v>
      </c>
      <c r="B54" s="2"/>
      <c r="C54" s="6">
        <v>5734346</v>
      </c>
      <c r="D54" s="6">
        <v>5061425</v>
      </c>
      <c r="E54" s="1">
        <f>C54-фо4!F17</f>
        <v>0</v>
      </c>
      <c r="F54" s="1">
        <f>D54-фо4!F4</f>
        <v>0</v>
      </c>
    </row>
    <row r="55" spans="1:4" ht="12.75">
      <c r="A55" s="11" t="s">
        <v>23</v>
      </c>
      <c r="B55" s="12"/>
      <c r="C55" s="12"/>
      <c r="D55" s="2"/>
    </row>
    <row r="56" spans="1:4" ht="12.75">
      <c r="A56" s="4" t="s">
        <v>112</v>
      </c>
      <c r="B56" s="2"/>
      <c r="C56" s="6">
        <v>5734346</v>
      </c>
      <c r="D56" s="6">
        <v>5061425</v>
      </c>
    </row>
    <row r="57" spans="1:4" ht="12.75">
      <c r="A57" s="4" t="s">
        <v>107</v>
      </c>
      <c r="B57" s="2"/>
      <c r="C57" s="6">
        <v>40959734</v>
      </c>
      <c r="D57" s="6">
        <v>38674600</v>
      </c>
    </row>
    <row r="58" spans="1:4" ht="18" customHeight="1">
      <c r="A58" s="4" t="s">
        <v>113</v>
      </c>
      <c r="B58" s="23"/>
      <c r="C58" s="42">
        <v>2731</v>
      </c>
      <c r="D58" s="42">
        <v>2410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C35" sqref="C35:D35"/>
    </sheetView>
  </sheetViews>
  <sheetFormatPr defaultColWidth="9.00390625" defaultRowHeight="12.75"/>
  <cols>
    <col min="1" max="1" width="49.75390625" style="0" customWidth="1"/>
    <col min="2" max="2" width="6.625" style="0" customWidth="1"/>
    <col min="3" max="3" width="16.00390625" style="14" customWidth="1"/>
    <col min="4" max="4" width="13.625" style="14" customWidth="1"/>
  </cols>
  <sheetData>
    <row r="1" spans="1:4" ht="42" customHeight="1">
      <c r="A1" s="20"/>
      <c r="B1" s="20"/>
      <c r="C1" s="21"/>
      <c r="D1" s="21"/>
    </row>
    <row r="2" spans="1:4" ht="12.75">
      <c r="A2" s="2" t="s">
        <v>48</v>
      </c>
      <c r="B2" s="22"/>
      <c r="C2" s="3">
        <v>43830</v>
      </c>
      <c r="D2" s="17">
        <v>43465</v>
      </c>
    </row>
    <row r="3" spans="1:4" ht="12.75">
      <c r="A3" s="11" t="s">
        <v>24</v>
      </c>
      <c r="B3" s="22">
        <v>17</v>
      </c>
      <c r="C3" s="7">
        <v>29384424</v>
      </c>
      <c r="D3" s="7">
        <v>29995057</v>
      </c>
    </row>
    <row r="4" spans="1:4" ht="12.75">
      <c r="A4" s="11" t="s">
        <v>25</v>
      </c>
      <c r="B4" s="22">
        <v>18</v>
      </c>
      <c r="C4" s="7">
        <v>24771653</v>
      </c>
      <c r="D4" s="7">
        <v>23617224</v>
      </c>
    </row>
    <row r="5" spans="1:4" ht="12.75">
      <c r="A5" s="4" t="s">
        <v>114</v>
      </c>
      <c r="B5" s="22"/>
      <c r="C5" s="6">
        <v>4612771</v>
      </c>
      <c r="D5" s="6">
        <v>6377833</v>
      </c>
    </row>
    <row r="6" spans="1:4" ht="12.75">
      <c r="A6" s="11" t="s">
        <v>26</v>
      </c>
      <c r="B6" s="22">
        <v>19</v>
      </c>
      <c r="C6" s="7">
        <v>438106</v>
      </c>
      <c r="D6" s="7">
        <v>453538</v>
      </c>
    </row>
    <row r="7" spans="1:4" ht="12.75">
      <c r="A7" s="11" t="s">
        <v>52</v>
      </c>
      <c r="B7" s="22">
        <v>20</v>
      </c>
      <c r="C7" s="7">
        <v>802748</v>
      </c>
      <c r="D7" s="7">
        <v>1011846</v>
      </c>
    </row>
    <row r="8" spans="1:4" ht="12.75">
      <c r="A8" s="11" t="s">
        <v>176</v>
      </c>
      <c r="B8" s="22">
        <v>21</v>
      </c>
      <c r="C8" s="7">
        <v>158303</v>
      </c>
      <c r="D8" s="7">
        <v>10555</v>
      </c>
    </row>
    <row r="9" spans="1:4" ht="12.75">
      <c r="A9" s="4" t="s">
        <v>115</v>
      </c>
      <c r="B9" s="22"/>
      <c r="C9" s="6">
        <v>3530220</v>
      </c>
      <c r="D9" s="6">
        <v>4923004</v>
      </c>
    </row>
    <row r="10" spans="1:4" ht="12.75">
      <c r="A10" s="11" t="s">
        <v>27</v>
      </c>
      <c r="B10" s="22"/>
      <c r="C10" s="7">
        <v>192345</v>
      </c>
      <c r="D10" s="7">
        <v>58651</v>
      </c>
    </row>
    <row r="11" spans="1:4" ht="12.75">
      <c r="A11" s="11" t="s">
        <v>28</v>
      </c>
      <c r="B11" s="22">
        <v>22</v>
      </c>
      <c r="C11" s="7">
        <v>2717615</v>
      </c>
      <c r="D11" s="7">
        <v>2394094</v>
      </c>
    </row>
    <row r="12" spans="1:4" ht="36">
      <c r="A12" s="11" t="s">
        <v>29</v>
      </c>
      <c r="B12" s="22"/>
      <c r="C12" s="7">
        <v>0</v>
      </c>
      <c r="D12" s="7">
        <v>0</v>
      </c>
    </row>
    <row r="13" spans="1:4" ht="12.75">
      <c r="A13" s="11" t="s">
        <v>175</v>
      </c>
      <c r="B13" s="22">
        <v>21</v>
      </c>
      <c r="C13" s="13">
        <v>132302</v>
      </c>
      <c r="D13" s="13">
        <v>2045815</v>
      </c>
    </row>
    <row r="14" spans="1:4" ht="12.75">
      <c r="A14" s="4" t="s">
        <v>116</v>
      </c>
      <c r="B14" s="22"/>
      <c r="C14" s="6">
        <v>872648</v>
      </c>
      <c r="D14" s="6">
        <v>541746</v>
      </c>
    </row>
    <row r="15" spans="1:4" ht="12.75">
      <c r="A15" s="11" t="s">
        <v>30</v>
      </c>
      <c r="B15" s="22"/>
      <c r="C15" s="7">
        <v>161727</v>
      </c>
      <c r="D15" s="7">
        <v>102634</v>
      </c>
    </row>
    <row r="16" spans="1:4" ht="24">
      <c r="A16" s="4" t="s">
        <v>117</v>
      </c>
      <c r="B16" s="22"/>
      <c r="C16" s="6">
        <v>710921</v>
      </c>
      <c r="D16" s="6">
        <v>439112</v>
      </c>
    </row>
    <row r="17" spans="1:4" ht="24">
      <c r="A17" s="11" t="s">
        <v>31</v>
      </c>
      <c r="B17" s="22"/>
      <c r="C17" s="12"/>
      <c r="D17" s="7"/>
    </row>
    <row r="18" spans="1:4" ht="12.75">
      <c r="A18" s="11" t="s">
        <v>118</v>
      </c>
      <c r="B18" s="22"/>
      <c r="C18" s="6">
        <v>710921</v>
      </c>
      <c r="D18" s="6">
        <v>439112</v>
      </c>
    </row>
    <row r="19" spans="1:4" ht="12.75">
      <c r="A19" s="11" t="s">
        <v>32</v>
      </c>
      <c r="B19" s="22"/>
      <c r="C19" s="7">
        <v>710921</v>
      </c>
      <c r="D19" s="7">
        <v>439112</v>
      </c>
    </row>
    <row r="20" spans="1:4" ht="12.75">
      <c r="A20" s="11" t="s">
        <v>33</v>
      </c>
      <c r="B20" s="22"/>
      <c r="C20" s="12"/>
      <c r="D20" s="7"/>
    </row>
    <row r="21" spans="1:4" ht="12.75">
      <c r="A21" s="11" t="s">
        <v>119</v>
      </c>
      <c r="B21" s="22"/>
      <c r="C21" s="12"/>
      <c r="D21" s="7"/>
    </row>
    <row r="22" spans="1:4" ht="12.75">
      <c r="A22" s="11" t="s">
        <v>120</v>
      </c>
      <c r="B22" s="22"/>
      <c r="C22" s="12"/>
      <c r="D22" s="7"/>
    </row>
    <row r="23" spans="1:4" ht="24">
      <c r="A23" s="11" t="s">
        <v>121</v>
      </c>
      <c r="B23" s="22"/>
      <c r="C23" s="12"/>
      <c r="D23" s="7"/>
    </row>
    <row r="24" spans="1:4" ht="24.75" customHeight="1">
      <c r="A24" s="43" t="s">
        <v>122</v>
      </c>
      <c r="B24" s="44"/>
      <c r="C24" s="44"/>
      <c r="D24" s="44"/>
    </row>
    <row r="25" spans="1:4" ht="25.5" customHeight="1">
      <c r="A25" s="43"/>
      <c r="B25" s="45"/>
      <c r="C25" s="45"/>
      <c r="D25" s="45"/>
    </row>
    <row r="26" spans="1:4" ht="12.75">
      <c r="A26" s="11" t="s">
        <v>123</v>
      </c>
      <c r="B26" s="22"/>
      <c r="C26" s="12"/>
      <c r="D26" s="7"/>
    </row>
    <row r="27" spans="1:4" ht="24">
      <c r="A27" s="11" t="s">
        <v>124</v>
      </c>
      <c r="B27" s="22"/>
      <c r="C27" s="12"/>
      <c r="D27" s="7"/>
    </row>
    <row r="28" spans="1:4" ht="18" customHeight="1">
      <c r="A28" s="11" t="s">
        <v>54</v>
      </c>
      <c r="B28" s="22"/>
      <c r="C28" s="12"/>
      <c r="D28" s="7"/>
    </row>
    <row r="29" spans="1:4" ht="15.75" customHeight="1">
      <c r="A29" s="11" t="s">
        <v>34</v>
      </c>
      <c r="B29" s="22"/>
      <c r="C29" s="12"/>
      <c r="D29" s="7"/>
    </row>
    <row r="30" spans="1:4" ht="13.5" customHeight="1">
      <c r="A30" s="11" t="s">
        <v>35</v>
      </c>
      <c r="B30" s="22"/>
      <c r="C30" s="12"/>
      <c r="D30" s="7"/>
    </row>
    <row r="31" spans="1:4" ht="12.75">
      <c r="A31" s="11" t="s">
        <v>36</v>
      </c>
      <c r="B31" s="22"/>
      <c r="C31" s="12"/>
      <c r="D31" s="7"/>
    </row>
    <row r="32" spans="1:4" ht="16.5" customHeight="1">
      <c r="A32" s="11" t="s">
        <v>37</v>
      </c>
      <c r="B32" s="22"/>
      <c r="C32" s="12"/>
      <c r="D32" s="7"/>
    </row>
    <row r="33" spans="1:4" ht="12.75">
      <c r="A33" s="11" t="s">
        <v>125</v>
      </c>
      <c r="B33" s="22"/>
      <c r="C33" s="7">
        <v>710921</v>
      </c>
      <c r="D33" s="7">
        <v>439112</v>
      </c>
    </row>
    <row r="34" spans="1:4" ht="12.75">
      <c r="A34" s="11" t="s">
        <v>38</v>
      </c>
      <c r="B34" s="22"/>
      <c r="C34" s="12"/>
      <c r="D34" s="7"/>
    </row>
    <row r="35" spans="1:4" ht="12.75">
      <c r="A35" s="11" t="s">
        <v>32</v>
      </c>
      <c r="B35" s="22"/>
      <c r="C35" s="7">
        <v>710921</v>
      </c>
      <c r="D35" s="7">
        <v>439112</v>
      </c>
    </row>
    <row r="36" spans="1:4" ht="12.75">
      <c r="A36" s="11" t="s">
        <v>39</v>
      </c>
      <c r="B36" s="22"/>
      <c r="C36" s="12"/>
      <c r="D36" s="7"/>
    </row>
    <row r="37" spans="1:4" ht="12.75">
      <c r="A37" s="4" t="s">
        <v>40</v>
      </c>
      <c r="B37" s="22"/>
      <c r="C37" s="15">
        <v>338.65</v>
      </c>
      <c r="D37" s="18">
        <v>209.17</v>
      </c>
    </row>
    <row r="38" spans="1:4" ht="12.75">
      <c r="A38" s="11" t="s">
        <v>47</v>
      </c>
      <c r="B38" s="22"/>
      <c r="C38" s="16"/>
      <c r="D38" s="16"/>
    </row>
    <row r="39" spans="1:4" ht="12.75">
      <c r="A39" s="11" t="s">
        <v>41</v>
      </c>
      <c r="B39" s="22"/>
      <c r="C39" s="19"/>
      <c r="D39" s="16"/>
    </row>
    <row r="40" spans="1:4" ht="12.75">
      <c r="A40" s="11" t="s">
        <v>42</v>
      </c>
      <c r="B40" s="22"/>
      <c r="C40" s="16">
        <v>338.65</v>
      </c>
      <c r="D40" s="16">
        <v>209.17</v>
      </c>
    </row>
    <row r="41" spans="1:4" ht="12.75">
      <c r="A41" s="11" t="s">
        <v>43</v>
      </c>
      <c r="B41" s="22"/>
      <c r="C41" s="12"/>
      <c r="D41" s="12"/>
    </row>
  </sheetData>
  <sheetProtection/>
  <mergeCells count="4">
    <mergeCell ref="A24:A25"/>
    <mergeCell ref="B24:B25"/>
    <mergeCell ref="C24:C25"/>
    <mergeCell ref="D24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5"/>
  <sheetViews>
    <sheetView showZeros="0" zoomScalePageLayoutView="0" workbookViewId="0" topLeftCell="A49">
      <selection activeCell="D2" sqref="D2"/>
    </sheetView>
  </sheetViews>
  <sheetFormatPr defaultColWidth="9.00390625" defaultRowHeight="12.75"/>
  <cols>
    <col min="1" max="1" width="44.375" style="28" customWidth="1"/>
    <col min="2" max="2" width="6.00390625" style="0" customWidth="1"/>
    <col min="3" max="3" width="16.625" style="0" customWidth="1"/>
    <col min="4" max="4" width="13.75390625" style="0" customWidth="1"/>
  </cols>
  <sheetData>
    <row r="1" ht="12.75"/>
    <row r="2" spans="1:4" ht="12.75">
      <c r="A2" s="2" t="s">
        <v>48</v>
      </c>
      <c r="B2" s="2"/>
      <c r="C2" s="3">
        <v>43830</v>
      </c>
      <c r="D2" s="17">
        <v>43465</v>
      </c>
    </row>
    <row r="3" spans="1:4" ht="24">
      <c r="A3" s="4" t="s">
        <v>59</v>
      </c>
      <c r="B3" s="4"/>
      <c r="C3" s="35"/>
      <c r="D3" s="35"/>
    </row>
    <row r="4" spans="1:4" ht="12.75">
      <c r="A4" s="4" t="s">
        <v>126</v>
      </c>
      <c r="B4" s="2">
        <v>10</v>
      </c>
      <c r="C4" s="6">
        <v>45018841</v>
      </c>
      <c r="D4" s="6">
        <v>41537224</v>
      </c>
    </row>
    <row r="5" spans="1:4" ht="12.75">
      <c r="A5" s="34" t="s">
        <v>47</v>
      </c>
      <c r="B5" s="12"/>
      <c r="C5" s="7"/>
      <c r="D5" s="7"/>
    </row>
    <row r="6" spans="1:4" ht="12.75">
      <c r="A6" s="34" t="s">
        <v>70</v>
      </c>
      <c r="B6" s="12">
        <v>11</v>
      </c>
      <c r="C6" s="7">
        <v>39521126</v>
      </c>
      <c r="D6" s="7">
        <v>36453317</v>
      </c>
    </row>
    <row r="7" spans="1:4" ht="12.75">
      <c r="A7" s="34" t="s">
        <v>71</v>
      </c>
      <c r="B7" s="12">
        <v>12</v>
      </c>
      <c r="C7" s="6"/>
      <c r="D7" s="6"/>
    </row>
    <row r="8" spans="1:4" ht="12.75">
      <c r="A8" s="34" t="s">
        <v>72</v>
      </c>
      <c r="B8" s="12">
        <v>13</v>
      </c>
      <c r="C8" s="7">
        <v>2558108</v>
      </c>
      <c r="D8" s="7">
        <v>4931978</v>
      </c>
    </row>
    <row r="9" spans="1:4" ht="12.75">
      <c r="A9" s="34" t="s">
        <v>73</v>
      </c>
      <c r="B9" s="12">
        <v>14</v>
      </c>
      <c r="C9" s="7"/>
      <c r="D9" s="7"/>
    </row>
    <row r="10" spans="1:4" ht="12.75">
      <c r="A10" s="34" t="s">
        <v>74</v>
      </c>
      <c r="B10" s="12">
        <v>15</v>
      </c>
      <c r="C10" s="7">
        <v>2815</v>
      </c>
      <c r="D10" s="7">
        <v>186</v>
      </c>
    </row>
    <row r="11" spans="1:4" ht="12.75">
      <c r="A11" s="34" t="s">
        <v>60</v>
      </c>
      <c r="B11" s="12">
        <v>16</v>
      </c>
      <c r="C11" s="7">
        <v>2936792</v>
      </c>
      <c r="D11" s="7">
        <v>151743</v>
      </c>
    </row>
    <row r="12" spans="1:4" ht="12.75">
      <c r="A12" s="4" t="s">
        <v>127</v>
      </c>
      <c r="B12" s="2">
        <v>20</v>
      </c>
      <c r="C12" s="6">
        <v>49697096</v>
      </c>
      <c r="D12" s="6">
        <v>31823393</v>
      </c>
    </row>
    <row r="13" spans="1:4" ht="12.75">
      <c r="A13" s="34" t="s">
        <v>47</v>
      </c>
      <c r="B13" s="12"/>
      <c r="C13" s="7"/>
      <c r="D13" s="7"/>
    </row>
    <row r="14" spans="1:4" ht="12.75">
      <c r="A14" s="34" t="s">
        <v>75</v>
      </c>
      <c r="B14" s="12">
        <v>21</v>
      </c>
      <c r="C14" s="7">
        <v>24149189</v>
      </c>
      <c r="D14" s="7">
        <v>21574383</v>
      </c>
    </row>
    <row r="15" spans="1:4" ht="12.75">
      <c r="A15" s="34" t="s">
        <v>76</v>
      </c>
      <c r="B15" s="12">
        <v>22</v>
      </c>
      <c r="C15" s="7">
        <v>19915167</v>
      </c>
      <c r="D15" s="7">
        <v>5180282</v>
      </c>
    </row>
    <row r="16" spans="1:4" ht="12.75">
      <c r="A16" s="34" t="s">
        <v>77</v>
      </c>
      <c r="B16" s="12">
        <v>23</v>
      </c>
      <c r="C16" s="7">
        <v>469297</v>
      </c>
      <c r="D16" s="7">
        <v>490750</v>
      </c>
    </row>
    <row r="17" spans="1:4" ht="12.75">
      <c r="A17" s="34" t="s">
        <v>61</v>
      </c>
      <c r="B17" s="12">
        <v>24</v>
      </c>
      <c r="C17" s="7">
        <v>2441951</v>
      </c>
      <c r="D17" s="7">
        <v>2302960</v>
      </c>
    </row>
    <row r="18" spans="1:4" ht="12.75">
      <c r="A18" s="34" t="s">
        <v>78</v>
      </c>
      <c r="B18" s="12">
        <v>25</v>
      </c>
      <c r="C18" s="7"/>
      <c r="D18" s="7"/>
    </row>
    <row r="19" spans="1:4" ht="12.75">
      <c r="A19" s="34" t="s">
        <v>79</v>
      </c>
      <c r="B19" s="12">
        <v>26</v>
      </c>
      <c r="C19" s="7">
        <v>1770782</v>
      </c>
      <c r="D19" s="7">
        <v>1151867</v>
      </c>
    </row>
    <row r="20" spans="1:4" ht="12.75">
      <c r="A20" s="34" t="s">
        <v>80</v>
      </c>
      <c r="B20" s="12">
        <v>27</v>
      </c>
      <c r="C20" s="7">
        <v>950710</v>
      </c>
      <c r="D20" s="7">
        <v>1123151</v>
      </c>
    </row>
    <row r="21" spans="1:4" ht="24">
      <c r="A21" s="36" t="s">
        <v>166</v>
      </c>
      <c r="B21" s="12">
        <v>30</v>
      </c>
      <c r="C21" s="7">
        <v>-4678255</v>
      </c>
      <c r="D21" s="7">
        <v>9713831</v>
      </c>
    </row>
    <row r="22" spans="1:4" ht="24">
      <c r="A22" s="4" t="s">
        <v>81</v>
      </c>
      <c r="B22" s="4"/>
      <c r="C22" s="6"/>
      <c r="D22" s="6"/>
    </row>
    <row r="23" spans="1:4" ht="12.75">
      <c r="A23" s="4" t="s">
        <v>126</v>
      </c>
      <c r="B23" s="2">
        <v>40</v>
      </c>
      <c r="C23" s="6">
        <v>19453</v>
      </c>
      <c r="D23" s="6">
        <v>1224</v>
      </c>
    </row>
    <row r="24" spans="1:4" ht="12.75">
      <c r="A24" s="34" t="s">
        <v>47</v>
      </c>
      <c r="B24" s="12"/>
      <c r="C24" s="6"/>
      <c r="D24" s="6"/>
    </row>
    <row r="25" spans="1:4" ht="12.75">
      <c r="A25" s="34" t="s">
        <v>82</v>
      </c>
      <c r="B25" s="12">
        <v>41</v>
      </c>
      <c r="C25" s="6">
        <v>0</v>
      </c>
      <c r="D25" s="7">
        <v>1224</v>
      </c>
    </row>
    <row r="26" spans="1:4" ht="12.75">
      <c r="A26" s="34" t="s">
        <v>83</v>
      </c>
      <c r="B26" s="12">
        <v>42</v>
      </c>
      <c r="C26" s="6"/>
      <c r="D26" s="6"/>
    </row>
    <row r="27" spans="1:4" ht="12.75">
      <c r="A27" s="34" t="s">
        <v>84</v>
      </c>
      <c r="B27" s="12">
        <v>43</v>
      </c>
      <c r="C27" s="6"/>
      <c r="D27" s="6"/>
    </row>
    <row r="28" spans="1:4" ht="36">
      <c r="A28" s="37" t="s">
        <v>85</v>
      </c>
      <c r="B28" s="12">
        <v>44</v>
      </c>
      <c r="C28" s="6"/>
      <c r="D28" s="6"/>
    </row>
    <row r="29" spans="1:4" ht="24">
      <c r="A29" s="34" t="s">
        <v>86</v>
      </c>
      <c r="B29" s="12">
        <v>45</v>
      </c>
      <c r="C29" s="6"/>
      <c r="D29" s="6"/>
    </row>
    <row r="30" spans="1:4" ht="24">
      <c r="A30" s="34" t="s">
        <v>87</v>
      </c>
      <c r="B30" s="12">
        <v>46</v>
      </c>
      <c r="C30" s="6"/>
      <c r="D30" s="6"/>
    </row>
    <row r="31" spans="1:4" ht="12.75">
      <c r="A31" s="34" t="s">
        <v>167</v>
      </c>
      <c r="B31" s="12">
        <v>47</v>
      </c>
      <c r="C31" s="6"/>
      <c r="D31" s="6"/>
    </row>
    <row r="32" spans="1:4" ht="12.75">
      <c r="A32" s="34" t="s">
        <v>88</v>
      </c>
      <c r="B32" s="12">
        <v>48</v>
      </c>
      <c r="C32" s="6"/>
      <c r="D32" s="6"/>
    </row>
    <row r="33" spans="1:4" ht="24">
      <c r="A33" s="34" t="s">
        <v>89</v>
      </c>
      <c r="B33" s="12">
        <v>49</v>
      </c>
      <c r="C33" s="6"/>
      <c r="D33" s="6"/>
    </row>
    <row r="34" spans="1:4" ht="12.75">
      <c r="A34" s="34" t="s">
        <v>90</v>
      </c>
      <c r="B34" s="12">
        <v>50</v>
      </c>
      <c r="C34" s="6">
        <v>19453</v>
      </c>
      <c r="D34" s="6"/>
    </row>
    <row r="35" spans="1:4" ht="12.75">
      <c r="A35" s="34" t="s">
        <v>74</v>
      </c>
      <c r="B35" s="12">
        <v>51</v>
      </c>
      <c r="C35" s="6"/>
      <c r="D35" s="6"/>
    </row>
    <row r="36" spans="1:4" ht="12.75">
      <c r="A36" s="34" t="s">
        <v>60</v>
      </c>
      <c r="B36" s="12">
        <v>52</v>
      </c>
      <c r="C36" s="6"/>
      <c r="D36" s="6"/>
    </row>
    <row r="37" spans="1:4" ht="12.75">
      <c r="A37" s="4" t="s">
        <v>128</v>
      </c>
      <c r="B37" s="2">
        <v>60</v>
      </c>
      <c r="C37" s="6">
        <v>18932</v>
      </c>
      <c r="D37" s="6">
        <v>537620</v>
      </c>
    </row>
    <row r="38" spans="1:4" ht="12.75">
      <c r="A38" s="34" t="s">
        <v>47</v>
      </c>
      <c r="B38" s="12"/>
      <c r="C38" s="7"/>
      <c r="D38" s="7"/>
    </row>
    <row r="39" spans="1:4" ht="12.75">
      <c r="A39" s="34" t="s">
        <v>91</v>
      </c>
      <c r="B39" s="12">
        <v>61</v>
      </c>
      <c r="C39" s="13">
        <v>2537</v>
      </c>
      <c r="D39" s="7">
        <v>299370</v>
      </c>
    </row>
    <row r="40" spans="1:4" ht="12.75">
      <c r="A40" s="34" t="s">
        <v>92</v>
      </c>
      <c r="B40" s="12">
        <v>62</v>
      </c>
      <c r="C40" s="7">
        <v>765</v>
      </c>
      <c r="D40" s="7">
        <v>0</v>
      </c>
    </row>
    <row r="41" spans="1:4" ht="12.75">
      <c r="A41" s="34" t="s">
        <v>177</v>
      </c>
      <c r="B41" s="12">
        <v>63</v>
      </c>
      <c r="C41" s="7">
        <v>9754</v>
      </c>
      <c r="D41" s="7"/>
    </row>
    <row r="42" spans="1:4" ht="36">
      <c r="A42" s="37" t="s">
        <v>93</v>
      </c>
      <c r="B42" s="12">
        <v>64</v>
      </c>
      <c r="C42" s="6"/>
      <c r="D42" s="6"/>
    </row>
    <row r="43" spans="1:4" ht="12.75">
      <c r="A43" s="34" t="s">
        <v>178</v>
      </c>
      <c r="B43" s="12">
        <v>65</v>
      </c>
      <c r="C43" s="6">
        <v>5876</v>
      </c>
      <c r="D43" s="6">
        <v>222750</v>
      </c>
    </row>
    <row r="44" spans="1:4" ht="24">
      <c r="A44" s="34" t="s">
        <v>94</v>
      </c>
      <c r="B44" s="12">
        <v>66</v>
      </c>
      <c r="C44" s="6"/>
      <c r="D44" s="6"/>
    </row>
    <row r="45" spans="1:4" ht="12.75">
      <c r="A45" s="34" t="s">
        <v>168</v>
      </c>
      <c r="B45" s="12">
        <v>67</v>
      </c>
      <c r="C45" s="6"/>
      <c r="D45" s="6"/>
    </row>
    <row r="46" spans="1:4" ht="12.75">
      <c r="A46" s="34" t="s">
        <v>61</v>
      </c>
      <c r="B46" s="12">
        <v>68</v>
      </c>
      <c r="C46" s="6">
        <v>0</v>
      </c>
      <c r="D46" s="7">
        <v>15500</v>
      </c>
    </row>
    <row r="47" spans="1:4" ht="12.75">
      <c r="A47" s="34" t="s">
        <v>95</v>
      </c>
      <c r="B47" s="12">
        <v>69</v>
      </c>
      <c r="C47" s="6"/>
      <c r="D47" s="6"/>
    </row>
    <row r="48" spans="1:4" ht="12.75">
      <c r="A48" s="34" t="s">
        <v>96</v>
      </c>
      <c r="B48" s="12">
        <v>70</v>
      </c>
      <c r="C48" s="6"/>
      <c r="D48" s="6"/>
    </row>
    <row r="49" spans="1:4" ht="24">
      <c r="A49" s="34" t="s">
        <v>89</v>
      </c>
      <c r="B49" s="12">
        <v>71</v>
      </c>
      <c r="C49" s="6"/>
      <c r="D49" s="6"/>
    </row>
    <row r="50" spans="1:4" ht="24">
      <c r="A50" s="34" t="s">
        <v>97</v>
      </c>
      <c r="B50" s="12">
        <v>72</v>
      </c>
      <c r="C50" s="6"/>
      <c r="D50" s="6"/>
    </row>
    <row r="51" spans="1:4" ht="12.75">
      <c r="A51" s="34" t="s">
        <v>80</v>
      </c>
      <c r="B51" s="12">
        <v>73</v>
      </c>
      <c r="C51" s="6"/>
      <c r="D51" s="6"/>
    </row>
    <row r="52" spans="1:4" ht="24">
      <c r="A52" s="24" t="s">
        <v>169</v>
      </c>
      <c r="B52" s="12">
        <v>80</v>
      </c>
      <c r="C52" s="6">
        <v>521</v>
      </c>
      <c r="D52" s="6">
        <v>-536396</v>
      </c>
    </row>
    <row r="53" spans="1:4" ht="24">
      <c r="A53" s="4" t="s">
        <v>98</v>
      </c>
      <c r="B53" s="4"/>
      <c r="C53" s="6"/>
      <c r="D53" s="6"/>
    </row>
    <row r="54" spans="1:4" ht="12.75">
      <c r="A54" s="4" t="s">
        <v>126</v>
      </c>
      <c r="B54" s="2">
        <v>90</v>
      </c>
      <c r="C54" s="6">
        <v>27680678</v>
      </c>
      <c r="D54" s="6">
        <v>44482234</v>
      </c>
    </row>
    <row r="55" spans="1:4" ht="12.75">
      <c r="A55" s="34" t="s">
        <v>47</v>
      </c>
      <c r="B55" s="12"/>
      <c r="C55" s="7"/>
      <c r="D55" s="7"/>
    </row>
    <row r="56" spans="1:4" ht="12.75">
      <c r="A56" s="34" t="s">
        <v>99</v>
      </c>
      <c r="B56" s="12">
        <v>91</v>
      </c>
      <c r="C56" s="6"/>
      <c r="D56" s="6"/>
    </row>
    <row r="57" spans="1:4" ht="12.75">
      <c r="A57" s="34" t="s">
        <v>100</v>
      </c>
      <c r="B57" s="12">
        <v>92</v>
      </c>
      <c r="C57" s="7">
        <v>27680678</v>
      </c>
      <c r="D57" s="7">
        <v>44482234</v>
      </c>
    </row>
    <row r="58" spans="1:4" ht="12.75">
      <c r="A58" s="34" t="s">
        <v>74</v>
      </c>
      <c r="B58" s="12">
        <v>93</v>
      </c>
      <c r="C58" s="6"/>
      <c r="D58" s="6"/>
    </row>
    <row r="59" spans="1:4" ht="12.75">
      <c r="A59" s="34" t="s">
        <v>60</v>
      </c>
      <c r="B59" s="12">
        <v>94</v>
      </c>
      <c r="C59" s="6">
        <v>0</v>
      </c>
      <c r="D59" s="6">
        <v>0</v>
      </c>
    </row>
    <row r="60" spans="1:4" ht="12.75">
      <c r="A60" s="4" t="s">
        <v>127</v>
      </c>
      <c r="B60" s="2">
        <v>100</v>
      </c>
      <c r="C60" s="6">
        <v>22919281</v>
      </c>
      <c r="D60" s="6">
        <v>45407930</v>
      </c>
    </row>
    <row r="61" spans="1:4" ht="12.75">
      <c r="A61" s="34" t="s">
        <v>47</v>
      </c>
      <c r="B61" s="12"/>
      <c r="C61" s="7"/>
      <c r="D61" s="7"/>
    </row>
    <row r="62" spans="1:4" ht="12.75">
      <c r="A62" s="34" t="s">
        <v>62</v>
      </c>
      <c r="B62" s="12">
        <v>101</v>
      </c>
      <c r="C62" s="7">
        <v>22490214</v>
      </c>
      <c r="D62" s="7">
        <v>45300625</v>
      </c>
    </row>
    <row r="63" spans="1:4" ht="12.75">
      <c r="A63" s="34" t="s">
        <v>61</v>
      </c>
      <c r="B63" s="12">
        <v>102</v>
      </c>
      <c r="C63" s="6">
        <v>0</v>
      </c>
      <c r="D63" s="6"/>
    </row>
    <row r="64" spans="1:4" ht="12.75">
      <c r="A64" s="34" t="s">
        <v>63</v>
      </c>
      <c r="B64" s="12">
        <v>103</v>
      </c>
      <c r="C64" s="7">
        <v>29933</v>
      </c>
      <c r="D64" s="6">
        <v>0</v>
      </c>
    </row>
    <row r="65" spans="1:4" ht="12.75">
      <c r="A65" s="34" t="s">
        <v>64</v>
      </c>
      <c r="B65" s="12">
        <v>104</v>
      </c>
      <c r="C65" s="6"/>
      <c r="D65" s="6"/>
    </row>
    <row r="66" spans="1:4" ht="12.75">
      <c r="A66" s="34" t="s">
        <v>65</v>
      </c>
      <c r="B66" s="12">
        <v>105</v>
      </c>
      <c r="C66" s="7">
        <v>399134</v>
      </c>
      <c r="D66" s="7">
        <v>107305</v>
      </c>
    </row>
    <row r="67" spans="1:4" ht="24">
      <c r="A67" s="24" t="s">
        <v>170</v>
      </c>
      <c r="B67" s="12">
        <v>110</v>
      </c>
      <c r="C67" s="6">
        <v>4761397</v>
      </c>
      <c r="D67" s="6">
        <v>-925696</v>
      </c>
    </row>
    <row r="68" spans="1:4" ht="12.75">
      <c r="A68" s="34" t="s">
        <v>66</v>
      </c>
      <c r="B68" s="12">
        <v>120</v>
      </c>
      <c r="C68" s="7">
        <v>-44636</v>
      </c>
      <c r="D68" s="7">
        <v>124925</v>
      </c>
    </row>
    <row r="69" spans="1:4" ht="24">
      <c r="A69" s="34" t="s">
        <v>171</v>
      </c>
      <c r="B69" s="38">
        <v>130</v>
      </c>
      <c r="C69" s="13">
        <v>-308</v>
      </c>
      <c r="D69" s="13">
        <v>-1332</v>
      </c>
    </row>
    <row r="70" spans="1:4" ht="12.75">
      <c r="A70" s="34" t="s">
        <v>172</v>
      </c>
      <c r="B70" s="12">
        <v>140</v>
      </c>
      <c r="C70" s="39">
        <v>38719</v>
      </c>
      <c r="D70" s="39">
        <v>8375332</v>
      </c>
    </row>
    <row r="71" spans="1:4" ht="24">
      <c r="A71" s="34" t="s">
        <v>173</v>
      </c>
      <c r="B71" s="12">
        <v>150</v>
      </c>
      <c r="C71" s="40">
        <v>8512010</v>
      </c>
      <c r="D71" s="41">
        <v>136678</v>
      </c>
    </row>
    <row r="72" spans="1:4" ht="24">
      <c r="A72" s="34" t="s">
        <v>174</v>
      </c>
      <c r="B72" s="12">
        <v>160</v>
      </c>
      <c r="C72" s="41">
        <v>8550729</v>
      </c>
      <c r="D72" s="41">
        <v>8512010</v>
      </c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spans="1:4" ht="12.75">
      <c r="A145" s="2" t="s">
        <v>48</v>
      </c>
      <c r="B145" s="2"/>
      <c r="C145" s="3">
        <f>'[1]фо2'!C3</f>
        <v>0</v>
      </c>
      <c r="D145" s="17">
        <f>'[1]фо2'!F3</f>
        <v>0</v>
      </c>
    </row>
    <row r="146" spans="1:4" ht="24">
      <c r="A146" s="4" t="s">
        <v>59</v>
      </c>
      <c r="B146" s="4"/>
      <c r="C146" s="35"/>
      <c r="D146" s="35"/>
    </row>
    <row r="147" spans="1:4" ht="12.75">
      <c r="A147" s="4" t="s">
        <v>126</v>
      </c>
      <c r="B147" s="2">
        <v>10</v>
      </c>
      <c r="C147" s="6">
        <f>SUM(C149:C154)</f>
        <v>0</v>
      </c>
      <c r="D147" s="6">
        <v>41537224</v>
      </c>
    </row>
    <row r="148" spans="1:4" ht="12.75">
      <c r="A148" s="29" t="s">
        <v>47</v>
      </c>
      <c r="B148" s="12"/>
      <c r="C148" s="7"/>
      <c r="D148" s="7"/>
    </row>
    <row r="149" spans="1:4" ht="12.75">
      <c r="A149" s="29" t="s">
        <v>70</v>
      </c>
      <c r="B149" s="12">
        <v>11</v>
      </c>
      <c r="C149" s="7">
        <f>'[1]деньги'!I80-C168+E149+F149+G149+H149+K151</f>
        <v>0</v>
      </c>
      <c r="D149" s="7">
        <v>36453317</v>
      </c>
    </row>
    <row r="150" spans="1:4" ht="12.75">
      <c r="A150" s="29" t="s">
        <v>71</v>
      </c>
      <c r="B150" s="12">
        <v>12</v>
      </c>
      <c r="C150" s="6"/>
      <c r="D150" s="6"/>
    </row>
    <row r="151" spans="1:4" ht="12.75">
      <c r="A151" s="29" t="s">
        <v>72</v>
      </c>
      <c r="B151" s="12">
        <v>13</v>
      </c>
      <c r="C151" s="7">
        <f>'[1]деньги'!K80+E151-K151</f>
        <v>0</v>
      </c>
      <c r="D151" s="7">
        <v>4931978</v>
      </c>
    </row>
    <row r="152" spans="1:4" ht="12.75">
      <c r="A152" s="29" t="s">
        <v>73</v>
      </c>
      <c r="B152" s="12">
        <v>14</v>
      </c>
      <c r="C152" s="7"/>
      <c r="D152" s="7"/>
    </row>
    <row r="153" spans="1:4" ht="12.75">
      <c r="A153" s="29" t="s">
        <v>74</v>
      </c>
      <c r="B153" s="12">
        <v>15</v>
      </c>
      <c r="C153" s="7">
        <f>'[1]деньги'!M80</f>
        <v>0</v>
      </c>
      <c r="D153" s="7">
        <v>186</v>
      </c>
    </row>
    <row r="154" spans="1:4" ht="12.75">
      <c r="A154" s="29" t="s">
        <v>60</v>
      </c>
      <c r="B154" s="12">
        <v>16</v>
      </c>
      <c r="C154" s="7">
        <f>'[1]деньги'!N80+E154</f>
        <v>0</v>
      </c>
      <c r="D154" s="7">
        <v>151743</v>
      </c>
    </row>
    <row r="155" spans="1:4" ht="12.75">
      <c r="A155" s="4" t="s">
        <v>127</v>
      </c>
      <c r="B155" s="2">
        <v>20</v>
      </c>
      <c r="C155" s="6">
        <f>SUM(C157:C163)</f>
        <v>-2537</v>
      </c>
      <c r="D155" s="6">
        <v>31824725</v>
      </c>
    </row>
    <row r="156" spans="1:4" ht="12.75">
      <c r="A156" s="29" t="s">
        <v>47</v>
      </c>
      <c r="B156" s="12"/>
      <c r="C156" s="7"/>
      <c r="D156" s="7"/>
    </row>
    <row r="157" spans="1:4" ht="12.75">
      <c r="A157" s="29" t="s">
        <v>75</v>
      </c>
      <c r="B157" s="12">
        <v>21</v>
      </c>
      <c r="C157" s="7">
        <f>'[1]деньги'!P80-F157-C182-C183-C184+E157+K158</f>
        <v>-2537</v>
      </c>
      <c r="D157" s="7">
        <v>21574383</v>
      </c>
    </row>
    <row r="158" spans="1:4" ht="12.75">
      <c r="A158" s="29" t="s">
        <v>76</v>
      </c>
      <c r="B158" s="12">
        <v>22</v>
      </c>
      <c r="C158" s="7">
        <f>'[1]деньги'!Q80+E158-K158</f>
        <v>0</v>
      </c>
      <c r="D158" s="7">
        <v>5180282</v>
      </c>
    </row>
    <row r="159" spans="1:4" ht="12.75">
      <c r="A159" s="29" t="s">
        <v>77</v>
      </c>
      <c r="B159" s="12">
        <v>23</v>
      </c>
      <c r="C159" s="7">
        <f>'[1]деньги'!R80</f>
        <v>0</v>
      </c>
      <c r="D159" s="7">
        <v>490750</v>
      </c>
    </row>
    <row r="160" spans="1:4" ht="12.75">
      <c r="A160" s="29" t="s">
        <v>61</v>
      </c>
      <c r="B160" s="12">
        <v>24</v>
      </c>
      <c r="C160" s="7">
        <f>'[1]деньги'!S80</f>
        <v>0</v>
      </c>
      <c r="D160" s="7">
        <v>2302960</v>
      </c>
    </row>
    <row r="161" spans="1:4" ht="12.75">
      <c r="A161" s="29" t="s">
        <v>78</v>
      </c>
      <c r="B161" s="12">
        <v>25</v>
      </c>
      <c r="C161" s="7"/>
      <c r="D161" s="7"/>
    </row>
    <row r="162" spans="1:4" ht="12.75">
      <c r="A162" s="29" t="s">
        <v>79</v>
      </c>
      <c r="B162" s="12">
        <v>26</v>
      </c>
      <c r="C162" s="7">
        <f>'[1]деньги'!U80</f>
        <v>0</v>
      </c>
      <c r="D162" s="7">
        <v>1151867</v>
      </c>
    </row>
    <row r="163" spans="1:4" ht="12.75">
      <c r="A163" s="29" t="s">
        <v>80</v>
      </c>
      <c r="B163" s="12">
        <v>27</v>
      </c>
      <c r="C163" s="7">
        <f>'[1]деньги'!V80</f>
        <v>0</v>
      </c>
      <c r="D163" s="7">
        <v>1124483</v>
      </c>
    </row>
    <row r="164" spans="1:4" ht="24">
      <c r="A164" s="36" t="s">
        <v>166</v>
      </c>
      <c r="B164" s="12">
        <v>30</v>
      </c>
      <c r="C164" s="7">
        <f>C147-C155</f>
        <v>2537</v>
      </c>
      <c r="D164" s="7">
        <v>9712499</v>
      </c>
    </row>
    <row r="165" spans="1:4" ht="24">
      <c r="A165" s="4" t="s">
        <v>81</v>
      </c>
      <c r="B165" s="4"/>
      <c r="C165" s="6"/>
      <c r="D165" s="6"/>
    </row>
    <row r="166" spans="1:4" ht="12.75">
      <c r="A166" s="4" t="s">
        <v>126</v>
      </c>
      <c r="B166" s="2">
        <v>40</v>
      </c>
      <c r="C166" s="6">
        <f>SUM(C168:C179)</f>
        <v>0</v>
      </c>
      <c r="D166" s="6">
        <v>1224</v>
      </c>
    </row>
    <row r="167" spans="1:4" ht="12.75">
      <c r="A167" s="29" t="s">
        <v>47</v>
      </c>
      <c r="B167" s="12"/>
      <c r="C167" s="6"/>
      <c r="D167" s="6"/>
    </row>
    <row r="168" spans="1:4" ht="12.75">
      <c r="A168" s="29" t="s">
        <v>82</v>
      </c>
      <c r="B168" s="12">
        <v>41</v>
      </c>
      <c r="C168" s="6">
        <f>'[1]деньги'!X80</f>
        <v>0</v>
      </c>
      <c r="D168" s="7">
        <v>1224</v>
      </c>
    </row>
    <row r="169" spans="1:4" ht="12.75">
      <c r="A169" s="29" t="s">
        <v>83</v>
      </c>
      <c r="B169" s="12">
        <v>42</v>
      </c>
      <c r="C169" s="6"/>
      <c r="D169" s="6"/>
    </row>
    <row r="170" spans="1:4" ht="12.75">
      <c r="A170" s="29" t="s">
        <v>84</v>
      </c>
      <c r="B170" s="12">
        <v>43</v>
      </c>
      <c r="C170" s="6"/>
      <c r="D170" s="6"/>
    </row>
    <row r="171" spans="1:4" ht="36">
      <c r="A171" s="37" t="s">
        <v>85</v>
      </c>
      <c r="B171" s="12">
        <v>44</v>
      </c>
      <c r="C171" s="6"/>
      <c r="D171" s="6"/>
    </row>
    <row r="172" spans="1:4" ht="12.75">
      <c r="A172" s="29" t="s">
        <v>86</v>
      </c>
      <c r="B172" s="12">
        <v>45</v>
      </c>
      <c r="C172" s="6"/>
      <c r="D172" s="6"/>
    </row>
    <row r="173" spans="1:4" ht="24">
      <c r="A173" s="29" t="s">
        <v>87</v>
      </c>
      <c r="B173" s="12">
        <v>46</v>
      </c>
      <c r="C173" s="6"/>
      <c r="D173" s="6"/>
    </row>
    <row r="174" spans="1:4" ht="12.75">
      <c r="A174" s="29" t="s">
        <v>167</v>
      </c>
      <c r="B174" s="12">
        <v>47</v>
      </c>
      <c r="C174" s="6"/>
      <c r="D174" s="6"/>
    </row>
    <row r="175" spans="1:4" ht="12.75">
      <c r="A175" s="29" t="s">
        <v>88</v>
      </c>
      <c r="B175" s="12">
        <v>48</v>
      </c>
      <c r="C175" s="6"/>
      <c r="D175" s="6"/>
    </row>
    <row r="176" spans="1:4" ht="24">
      <c r="A176" s="29" t="s">
        <v>89</v>
      </c>
      <c r="B176" s="12">
        <v>49</v>
      </c>
      <c r="C176" s="6"/>
      <c r="D176" s="6"/>
    </row>
    <row r="177" spans="1:4" ht="12.75">
      <c r="A177" s="29" t="s">
        <v>90</v>
      </c>
      <c r="B177" s="12">
        <v>50</v>
      </c>
      <c r="C177" s="6">
        <f>'[1]деньги'!AF80</f>
        <v>0</v>
      </c>
      <c r="D177" s="6"/>
    </row>
    <row r="178" spans="1:4" ht="12.75">
      <c r="A178" s="29" t="s">
        <v>74</v>
      </c>
      <c r="B178" s="12">
        <v>51</v>
      </c>
      <c r="C178" s="6"/>
      <c r="D178" s="6"/>
    </row>
    <row r="179" spans="1:4" ht="12.75">
      <c r="A179" s="29" t="s">
        <v>60</v>
      </c>
      <c r="B179" s="12">
        <v>52</v>
      </c>
      <c r="C179" s="6"/>
      <c r="D179" s="6"/>
    </row>
    <row r="180" spans="1:4" ht="12.75">
      <c r="A180" s="4" t="s">
        <v>128</v>
      </c>
      <c r="B180" s="2">
        <v>60</v>
      </c>
      <c r="C180" s="6">
        <f>SUM(C182:C192)</f>
        <v>2537</v>
      </c>
      <c r="D180" s="6">
        <v>537620</v>
      </c>
    </row>
    <row r="181" spans="1:4" ht="12.75">
      <c r="A181" s="29" t="s">
        <v>47</v>
      </c>
      <c r="B181" s="12"/>
      <c r="C181" s="7"/>
      <c r="D181" s="7"/>
    </row>
    <row r="182" spans="1:4" ht="12.75">
      <c r="A182" s="29" t="s">
        <v>91</v>
      </c>
      <c r="B182" s="12">
        <v>61</v>
      </c>
      <c r="C182" s="13">
        <v>2537</v>
      </c>
      <c r="D182" s="7">
        <v>299370</v>
      </c>
    </row>
    <row r="183" spans="1:4" ht="12.75">
      <c r="A183" s="29" t="s">
        <v>92</v>
      </c>
      <c r="B183" s="12">
        <v>62</v>
      </c>
      <c r="C183" s="7">
        <f>F223</f>
        <v>0</v>
      </c>
      <c r="D183" s="7">
        <v>0</v>
      </c>
    </row>
    <row r="184" spans="1:4" ht="12.75">
      <c r="A184" s="29" t="s">
        <v>177</v>
      </c>
      <c r="B184" s="12">
        <v>63</v>
      </c>
      <c r="C184" s="7">
        <f>G231</f>
        <v>0</v>
      </c>
      <c r="D184" s="7"/>
    </row>
    <row r="185" spans="1:4" ht="36">
      <c r="A185" s="37" t="s">
        <v>93</v>
      </c>
      <c r="B185" s="12">
        <v>64</v>
      </c>
      <c r="C185" s="6"/>
      <c r="D185" s="6"/>
    </row>
    <row r="186" spans="1:4" ht="12.75">
      <c r="A186" s="29" t="s">
        <v>178</v>
      </c>
      <c r="B186" s="12">
        <v>65</v>
      </c>
      <c r="C186" s="6">
        <f>'[1]деньги'!AN80</f>
        <v>0</v>
      </c>
      <c r="D186" s="6">
        <v>222750</v>
      </c>
    </row>
    <row r="187" spans="1:4" ht="12.75">
      <c r="A187" s="29" t="s">
        <v>94</v>
      </c>
      <c r="B187" s="12">
        <v>66</v>
      </c>
      <c r="C187" s="6"/>
      <c r="D187" s="6"/>
    </row>
    <row r="188" spans="1:4" ht="12.75">
      <c r="A188" s="29" t="s">
        <v>168</v>
      </c>
      <c r="B188" s="12">
        <v>67</v>
      </c>
      <c r="C188" s="6"/>
      <c r="D188" s="6"/>
    </row>
    <row r="189" spans="1:4" ht="12.75">
      <c r="A189" s="29" t="s">
        <v>61</v>
      </c>
      <c r="B189" s="12">
        <v>68</v>
      </c>
      <c r="C189" s="6">
        <f>'[1]деньги'!AQ80</f>
        <v>0</v>
      </c>
      <c r="D189" s="7">
        <v>15500</v>
      </c>
    </row>
    <row r="190" spans="1:4" ht="12.75">
      <c r="A190" s="29" t="s">
        <v>95</v>
      </c>
      <c r="B190" s="12">
        <v>69</v>
      </c>
      <c r="C190" s="6"/>
      <c r="D190" s="6"/>
    </row>
    <row r="191" spans="1:4" ht="12.75">
      <c r="A191" s="29" t="s">
        <v>96</v>
      </c>
      <c r="B191" s="12">
        <v>70</v>
      </c>
      <c r="C191" s="6"/>
      <c r="D191" s="6"/>
    </row>
    <row r="192" spans="1:4" ht="24">
      <c r="A192" s="29" t="s">
        <v>89</v>
      </c>
      <c r="B192" s="12">
        <v>71</v>
      </c>
      <c r="C192" s="6"/>
      <c r="D192" s="6"/>
    </row>
    <row r="193" spans="1:4" ht="12.75">
      <c r="A193" s="29" t="s">
        <v>97</v>
      </c>
      <c r="B193" s="12">
        <v>72</v>
      </c>
      <c r="C193" s="6"/>
      <c r="D193" s="6"/>
    </row>
    <row r="194" spans="1:4" ht="12.75">
      <c r="A194" s="29" t="s">
        <v>80</v>
      </c>
      <c r="B194" s="12">
        <v>73</v>
      </c>
      <c r="C194" s="6"/>
      <c r="D194" s="6"/>
    </row>
    <row r="195" spans="1:4" ht="24">
      <c r="A195" s="24" t="s">
        <v>169</v>
      </c>
      <c r="B195" s="12">
        <v>80</v>
      </c>
      <c r="C195" s="6">
        <f>C166-C180</f>
        <v>-2537</v>
      </c>
      <c r="D195" s="6">
        <v>-536396</v>
      </c>
    </row>
    <row r="196" spans="1:4" ht="24">
      <c r="A196" s="4" t="s">
        <v>98</v>
      </c>
      <c r="B196" s="4"/>
      <c r="C196" s="6"/>
      <c r="D196" s="6"/>
    </row>
    <row r="197" spans="1:4" ht="12.75">
      <c r="A197" s="4" t="s">
        <v>126</v>
      </c>
      <c r="B197" s="2">
        <v>90</v>
      </c>
      <c r="C197" s="6">
        <f>SUM(C199:C202)</f>
        <v>0</v>
      </c>
      <c r="D197" s="6">
        <v>44482234</v>
      </c>
    </row>
    <row r="198" spans="1:4" ht="12.75">
      <c r="A198" s="29" t="s">
        <v>47</v>
      </c>
      <c r="B198" s="12"/>
      <c r="C198" s="7"/>
      <c r="D198" s="7"/>
    </row>
    <row r="199" spans="1:4" ht="12.75">
      <c r="A199" s="29" t="s">
        <v>99</v>
      </c>
      <c r="B199" s="12">
        <v>91</v>
      </c>
      <c r="C199" s="6"/>
      <c r="D199" s="6"/>
    </row>
    <row r="200" spans="1:4" ht="12.75">
      <c r="A200" s="29" t="s">
        <v>100</v>
      </c>
      <c r="B200" s="12">
        <v>92</v>
      </c>
      <c r="C200" s="7">
        <f>'[1]деньги'!AW80</f>
        <v>0</v>
      </c>
      <c r="D200" s="7">
        <v>44482234</v>
      </c>
    </row>
    <row r="201" spans="1:4" ht="12.75">
      <c r="A201" s="29" t="s">
        <v>74</v>
      </c>
      <c r="B201" s="12">
        <v>93</v>
      </c>
      <c r="C201" s="6"/>
      <c r="D201" s="6"/>
    </row>
    <row r="202" spans="1:4" ht="12.75">
      <c r="A202" s="29" t="s">
        <v>60</v>
      </c>
      <c r="B202" s="12">
        <v>94</v>
      </c>
      <c r="C202" s="6">
        <f>'[1]деньги'!AY80</f>
        <v>0</v>
      </c>
      <c r="D202" s="6">
        <v>0</v>
      </c>
    </row>
    <row r="203" spans="1:4" ht="12.75">
      <c r="A203" s="4" t="s">
        <v>127</v>
      </c>
      <c r="B203" s="2">
        <v>100</v>
      </c>
      <c r="C203" s="6">
        <f>SUM(C205:C209)</f>
        <v>0</v>
      </c>
      <c r="D203" s="6">
        <v>45407930</v>
      </c>
    </row>
    <row r="204" spans="1:4" ht="12.75">
      <c r="A204" s="29" t="s">
        <v>47</v>
      </c>
      <c r="B204" s="12"/>
      <c r="C204" s="7"/>
      <c r="D204" s="7"/>
    </row>
    <row r="205" spans="1:4" ht="12.75">
      <c r="A205" s="29" t="s">
        <v>62</v>
      </c>
      <c r="B205" s="12">
        <v>101</v>
      </c>
      <c r="C205" s="7">
        <f>'[1]деньги'!BB80</f>
        <v>0</v>
      </c>
      <c r="D205" s="7">
        <v>45300625</v>
      </c>
    </row>
    <row r="206" spans="1:4" ht="12.75">
      <c r="A206" s="29" t="s">
        <v>61</v>
      </c>
      <c r="B206" s="12">
        <v>102</v>
      </c>
      <c r="C206" s="6">
        <f>'[1]деньги'!BC80</f>
        <v>0</v>
      </c>
      <c r="D206" s="6"/>
    </row>
    <row r="207" spans="1:4" ht="12.75">
      <c r="A207" s="29" t="s">
        <v>63</v>
      </c>
      <c r="B207" s="12">
        <v>103</v>
      </c>
      <c r="C207" s="7">
        <f>'[1]деньги'!BD80</f>
        <v>0</v>
      </c>
      <c r="D207" s="6">
        <v>0</v>
      </c>
    </row>
    <row r="208" spans="1:4" ht="12.75">
      <c r="A208" s="29" t="s">
        <v>64</v>
      </c>
      <c r="B208" s="12">
        <v>104</v>
      </c>
      <c r="C208" s="6"/>
      <c r="D208" s="6"/>
    </row>
    <row r="209" spans="1:4" ht="12.75">
      <c r="A209" s="29" t="s">
        <v>65</v>
      </c>
      <c r="B209" s="12">
        <v>105</v>
      </c>
      <c r="C209" s="7">
        <f>'[1]деньги'!BF80+F209</f>
        <v>0</v>
      </c>
      <c r="D209" s="7">
        <v>107305</v>
      </c>
    </row>
    <row r="210" spans="1:4" ht="24">
      <c r="A210" s="24" t="s">
        <v>170</v>
      </c>
      <c r="B210" s="12">
        <v>110</v>
      </c>
      <c r="C210" s="6">
        <f>C197-C203</f>
        <v>0</v>
      </c>
      <c r="D210" s="6">
        <v>-925696</v>
      </c>
    </row>
    <row r="211" spans="1:4" ht="12.75">
      <c r="A211" s="29" t="s">
        <v>66</v>
      </c>
      <c r="B211" s="12">
        <v>120</v>
      </c>
      <c r="C211" s="7">
        <f>'[1]деньги'!BH80</f>
        <v>0</v>
      </c>
      <c r="D211" s="7">
        <v>124925</v>
      </c>
    </row>
    <row r="212" spans="1:4" ht="24">
      <c r="A212" s="29" t="s">
        <v>171</v>
      </c>
      <c r="B212" s="38">
        <v>130</v>
      </c>
      <c r="C212" s="13"/>
      <c r="D212" s="13"/>
    </row>
    <row r="213" spans="1:4" ht="12.75">
      <c r="A213" s="29" t="s">
        <v>172</v>
      </c>
      <c r="B213" s="12">
        <v>140</v>
      </c>
      <c r="C213" s="39">
        <f>C164+C195+C210+C211</f>
        <v>0</v>
      </c>
      <c r="D213" s="39">
        <v>8375332</v>
      </c>
    </row>
    <row r="214" spans="1:4" ht="24">
      <c r="A214" s="29" t="s">
        <v>173</v>
      </c>
      <c r="B214" s="12">
        <v>150</v>
      </c>
      <c r="C214" s="40">
        <f>'[1]фо1 биржа'!D3</f>
        <v>0</v>
      </c>
      <c r="D214" s="41">
        <v>136678</v>
      </c>
    </row>
    <row r="215" spans="1:4" ht="24">
      <c r="A215" s="29" t="s">
        <v>174</v>
      </c>
      <c r="B215" s="12">
        <v>160</v>
      </c>
      <c r="C215" s="41">
        <f>C213+C214</f>
        <v>0</v>
      </c>
      <c r="D215" s="41">
        <v>8512010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Zeros="0" zoomScale="84" zoomScaleNormal="84" zoomScalePageLayoutView="0" workbookViewId="0" topLeftCell="A2">
      <selection activeCell="C3" sqref="C3"/>
    </sheetView>
  </sheetViews>
  <sheetFormatPr defaultColWidth="9.00390625" defaultRowHeight="12.75"/>
  <cols>
    <col min="1" max="1" width="45.375" style="0" customWidth="1"/>
    <col min="2" max="2" width="13.00390625" style="0" customWidth="1"/>
    <col min="3" max="3" width="16.125" style="0" customWidth="1"/>
    <col min="4" max="4" width="14.25390625" style="0" customWidth="1"/>
    <col min="5" max="5" width="16.375" style="0" customWidth="1"/>
    <col min="6" max="6" width="17.00390625" style="0" customWidth="1"/>
    <col min="7" max="7" width="13.00390625" style="0" customWidth="1"/>
    <col min="8" max="8" width="15.375" style="0" customWidth="1"/>
  </cols>
  <sheetData>
    <row r="2" spans="1:8" ht="27" customHeight="1">
      <c r="A2" s="46"/>
      <c r="B2" s="47" t="s">
        <v>129</v>
      </c>
      <c r="C2" s="48" t="s">
        <v>67</v>
      </c>
      <c r="D2" s="48"/>
      <c r="E2" s="48"/>
      <c r="F2" s="48"/>
      <c r="G2" s="47" t="s">
        <v>130</v>
      </c>
      <c r="H2" s="47" t="s">
        <v>68</v>
      </c>
    </row>
    <row r="3" spans="1:8" ht="30" customHeight="1">
      <c r="A3" s="46"/>
      <c r="B3" s="47"/>
      <c r="C3" s="30" t="s">
        <v>131</v>
      </c>
      <c r="D3" s="30" t="s">
        <v>132</v>
      </c>
      <c r="E3" s="30" t="s">
        <v>69</v>
      </c>
      <c r="F3" s="30" t="s">
        <v>133</v>
      </c>
      <c r="G3" s="47"/>
      <c r="H3" s="47"/>
    </row>
    <row r="4" spans="1:8" ht="18.75" customHeight="1">
      <c r="A4" s="31" t="s">
        <v>134</v>
      </c>
      <c r="B4" s="32" t="s">
        <v>101</v>
      </c>
      <c r="C4" s="33">
        <v>1385514</v>
      </c>
      <c r="D4" s="33">
        <v>1296003</v>
      </c>
      <c r="E4" s="33">
        <v>2379908</v>
      </c>
      <c r="F4" s="33">
        <v>5061425</v>
      </c>
      <c r="G4" s="33"/>
      <c r="H4" s="33">
        <v>5061425</v>
      </c>
    </row>
    <row r="5" spans="1:8" ht="21" customHeight="1">
      <c r="A5" s="31" t="s">
        <v>135</v>
      </c>
      <c r="B5" s="32" t="s">
        <v>136</v>
      </c>
      <c r="C5" s="33"/>
      <c r="D5" s="33"/>
      <c r="E5" s="33"/>
      <c r="F5" s="33">
        <v>0</v>
      </c>
      <c r="G5" s="33"/>
      <c r="H5" s="33"/>
    </row>
    <row r="6" spans="1:8" ht="38.25" customHeight="1">
      <c r="A6" s="31" t="s">
        <v>137</v>
      </c>
      <c r="B6" s="32" t="s">
        <v>138</v>
      </c>
      <c r="C6" s="33">
        <v>1385514</v>
      </c>
      <c r="D6" s="33">
        <v>1296003</v>
      </c>
      <c r="E6" s="33">
        <v>2379908</v>
      </c>
      <c r="F6" s="33">
        <v>5061425</v>
      </c>
      <c r="G6" s="33"/>
      <c r="H6" s="33">
        <v>5061425</v>
      </c>
    </row>
    <row r="7" spans="1:8" ht="22.5" customHeight="1">
      <c r="A7" s="31" t="s">
        <v>139</v>
      </c>
      <c r="B7" s="32" t="s">
        <v>140</v>
      </c>
      <c r="C7" s="33">
        <v>0</v>
      </c>
      <c r="D7" s="33">
        <v>-26932</v>
      </c>
      <c r="E7" s="33">
        <v>26932</v>
      </c>
      <c r="F7" s="33">
        <v>0</v>
      </c>
      <c r="G7" s="33"/>
      <c r="H7" s="33">
        <v>0</v>
      </c>
    </row>
    <row r="8" spans="1:8" ht="27.75" customHeight="1">
      <c r="A8" s="31" t="s">
        <v>54</v>
      </c>
      <c r="B8" s="32" t="s">
        <v>141</v>
      </c>
      <c r="C8" s="33">
        <v>0</v>
      </c>
      <c r="D8" s="33">
        <v>0</v>
      </c>
      <c r="E8" s="33">
        <v>0</v>
      </c>
      <c r="F8" s="33">
        <v>0</v>
      </c>
      <c r="G8" s="33"/>
      <c r="H8" s="33">
        <v>0</v>
      </c>
    </row>
    <row r="9" spans="1:8" ht="27" customHeight="1">
      <c r="A9" s="31" t="s">
        <v>142</v>
      </c>
      <c r="B9" s="32" t="s">
        <v>143</v>
      </c>
      <c r="C9" s="33">
        <v>0</v>
      </c>
      <c r="D9" s="33">
        <v>0</v>
      </c>
      <c r="E9" s="33">
        <v>0</v>
      </c>
      <c r="F9" s="33">
        <v>0</v>
      </c>
      <c r="G9" s="33"/>
      <c r="H9" s="33">
        <v>0</v>
      </c>
    </row>
    <row r="10" spans="1:8" ht="38.25" customHeight="1">
      <c r="A10" s="31" t="s">
        <v>144</v>
      </c>
      <c r="B10" s="32" t="s">
        <v>145</v>
      </c>
      <c r="C10" s="33">
        <v>0</v>
      </c>
      <c r="D10" s="33">
        <v>-26932</v>
      </c>
      <c r="E10" s="33">
        <v>26932</v>
      </c>
      <c r="F10" s="33">
        <v>0</v>
      </c>
      <c r="G10" s="33"/>
      <c r="H10" s="33">
        <v>0</v>
      </c>
    </row>
    <row r="11" spans="1:9" ht="23.25" customHeight="1">
      <c r="A11" s="31" t="s">
        <v>146</v>
      </c>
      <c r="B11" s="32" t="s">
        <v>147</v>
      </c>
      <c r="C11" s="33">
        <v>0</v>
      </c>
      <c r="D11" s="33"/>
      <c r="E11" s="33">
        <v>710921</v>
      </c>
      <c r="F11" s="33">
        <v>710921</v>
      </c>
      <c r="G11" s="33"/>
      <c r="H11" s="33">
        <v>710921</v>
      </c>
      <c r="I11" s="1">
        <f>E11-фо2!C18</f>
        <v>0</v>
      </c>
    </row>
    <row r="12" spans="1:8" ht="32.25" customHeight="1">
      <c r="A12" s="31" t="s">
        <v>148</v>
      </c>
      <c r="B12" s="32"/>
      <c r="C12" s="33"/>
      <c r="D12" s="33"/>
      <c r="E12" s="33"/>
      <c r="F12" s="33">
        <v>0</v>
      </c>
      <c r="G12" s="33"/>
      <c r="H12" s="33">
        <v>0</v>
      </c>
    </row>
    <row r="13" spans="1:8" ht="32.25" customHeight="1">
      <c r="A13" s="31" t="s">
        <v>149</v>
      </c>
      <c r="B13" s="32" t="s">
        <v>150</v>
      </c>
      <c r="C13" s="33"/>
      <c r="D13" s="33">
        <v>-26932</v>
      </c>
      <c r="E13" s="33">
        <v>737853</v>
      </c>
      <c r="F13" s="33">
        <v>710921</v>
      </c>
      <c r="G13" s="33">
        <v>0</v>
      </c>
      <c r="H13" s="33">
        <v>710921</v>
      </c>
    </row>
    <row r="14" spans="1:8" ht="36" customHeight="1">
      <c r="A14" s="31" t="s">
        <v>151</v>
      </c>
      <c r="B14" s="32" t="s">
        <v>152</v>
      </c>
      <c r="C14" s="33">
        <v>0</v>
      </c>
      <c r="D14" s="33">
        <v>0</v>
      </c>
      <c r="E14" s="33">
        <v>-38000</v>
      </c>
      <c r="F14" s="33">
        <v>-38000</v>
      </c>
      <c r="G14" s="33"/>
      <c r="H14" s="33">
        <v>-38000</v>
      </c>
    </row>
    <row r="15" spans="1:8" ht="22.5" customHeight="1">
      <c r="A15" s="31" t="s">
        <v>153</v>
      </c>
      <c r="B15" s="32" t="s">
        <v>154</v>
      </c>
      <c r="C15" s="33"/>
      <c r="D15" s="33">
        <v>0</v>
      </c>
      <c r="E15" s="33">
        <v>0</v>
      </c>
      <c r="F15" s="33">
        <v>0</v>
      </c>
      <c r="G15" s="33"/>
      <c r="H15" s="33">
        <v>0</v>
      </c>
    </row>
    <row r="16" spans="1:8" ht="34.5" customHeight="1">
      <c r="A16" s="31" t="s">
        <v>55</v>
      </c>
      <c r="B16" s="32" t="s">
        <v>155</v>
      </c>
      <c r="C16" s="33">
        <v>0</v>
      </c>
      <c r="D16" s="33">
        <v>0</v>
      </c>
      <c r="E16" s="33">
        <v>0</v>
      </c>
      <c r="F16" s="33">
        <v>0</v>
      </c>
      <c r="G16" s="33"/>
      <c r="H16" s="33">
        <v>0</v>
      </c>
    </row>
    <row r="17" spans="1:8" ht="36.75" customHeight="1">
      <c r="A17" s="31" t="s">
        <v>156</v>
      </c>
      <c r="B17" s="32" t="s">
        <v>157</v>
      </c>
      <c r="C17" s="33">
        <v>1385514</v>
      </c>
      <c r="D17" s="33">
        <v>1269071</v>
      </c>
      <c r="E17" s="33">
        <v>3079761</v>
      </c>
      <c r="F17" s="33">
        <v>5734346</v>
      </c>
      <c r="G17" s="33">
        <v>0</v>
      </c>
      <c r="H17" s="33">
        <v>5734346</v>
      </c>
    </row>
    <row r="18" spans="1:8" ht="15.75">
      <c r="A18" s="25"/>
      <c r="B18" s="25"/>
      <c r="C18" s="26"/>
      <c r="D18" s="26"/>
      <c r="E18" s="26"/>
      <c r="F18" s="26"/>
      <c r="G18" s="26"/>
      <c r="H18" s="26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Raushaniya Seifoldanova</cp:lastModifiedBy>
  <cp:lastPrinted>2019-11-08T08:46:34Z</cp:lastPrinted>
  <dcterms:created xsi:type="dcterms:W3CDTF">2001-04-20T10:46:11Z</dcterms:created>
  <dcterms:modified xsi:type="dcterms:W3CDTF">2020-06-29T10:47:27Z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